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Owner\Documents\Aardvarks\AardGolf\"/>
    </mc:Choice>
  </mc:AlternateContent>
  <xr:revisionPtr revIDLastSave="0" documentId="8_{E9E2428B-D5E2-4532-8E29-386BA8DF9132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24-Eclectic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18" i="1"/>
  <c r="AB23" i="1" l="1"/>
  <c r="AA23" i="1"/>
  <c r="Z23" i="1"/>
  <c r="X23" i="1"/>
  <c r="AB22" i="1"/>
  <c r="AA22" i="1"/>
  <c r="X22" i="1"/>
  <c r="Z22" i="1" s="1"/>
  <c r="AB21" i="1"/>
  <c r="AA21" i="1"/>
  <c r="X21" i="1"/>
  <c r="E21" i="1"/>
  <c r="Y21" i="1" s="1"/>
  <c r="AB20" i="1"/>
  <c r="AA20" i="1"/>
  <c r="X20" i="1"/>
  <c r="E20" i="1"/>
  <c r="Y20" i="1" s="1"/>
  <c r="AB19" i="1"/>
  <c r="AA19" i="1"/>
  <c r="X19" i="1"/>
  <c r="E19" i="1"/>
  <c r="Y19" i="1" s="1"/>
  <c r="AB18" i="1"/>
  <c r="AA18" i="1"/>
  <c r="Y18" i="1"/>
  <c r="X18" i="1"/>
  <c r="AB17" i="1"/>
  <c r="AA17" i="1"/>
  <c r="X17" i="1"/>
  <c r="E17" i="1"/>
  <c r="Y17" i="1" s="1"/>
  <c r="AB16" i="1"/>
  <c r="AA16" i="1"/>
  <c r="X16" i="1"/>
  <c r="E16" i="1"/>
  <c r="Y16" i="1" s="1"/>
  <c r="AB15" i="1"/>
  <c r="AA15" i="1"/>
  <c r="X15" i="1"/>
  <c r="E15" i="1"/>
  <c r="Y15" i="1" s="1"/>
  <c r="AB14" i="1"/>
  <c r="AA14" i="1"/>
  <c r="X14" i="1"/>
  <c r="E14" i="1"/>
  <c r="Y14" i="1" s="1"/>
  <c r="AB13" i="1"/>
  <c r="AA13" i="1"/>
  <c r="Y13" i="1"/>
  <c r="X13" i="1"/>
  <c r="E13" i="1"/>
  <c r="AB12" i="1"/>
  <c r="AA12" i="1"/>
  <c r="X12" i="1"/>
  <c r="E12" i="1"/>
  <c r="Y12" i="1" s="1"/>
  <c r="AB11" i="1"/>
  <c r="AA11" i="1"/>
  <c r="X11" i="1"/>
  <c r="E11" i="1"/>
  <c r="Y11" i="1" s="1"/>
  <c r="AB10" i="1"/>
  <c r="AA10" i="1"/>
  <c r="X10" i="1"/>
  <c r="E10" i="1"/>
  <c r="Y10" i="1" s="1"/>
  <c r="AB9" i="1"/>
  <c r="AA9" i="1"/>
  <c r="X9" i="1"/>
  <c r="E9" i="1"/>
  <c r="Y9" i="1" s="1"/>
  <c r="AB8" i="1"/>
  <c r="AA8" i="1"/>
  <c r="X8" i="1"/>
  <c r="Y8" i="1"/>
  <c r="AB7" i="1"/>
  <c r="AA7" i="1"/>
  <c r="Y7" i="1"/>
  <c r="X7" i="1"/>
  <c r="E7" i="1"/>
  <c r="AB6" i="1"/>
  <c r="AA6" i="1"/>
  <c r="X6" i="1"/>
  <c r="E6" i="1"/>
  <c r="Y6" i="1" s="1"/>
  <c r="AB5" i="1"/>
  <c r="AA5" i="1"/>
  <c r="X5" i="1"/>
  <c r="E5" i="1"/>
  <c r="Y5" i="1" s="1"/>
  <c r="AB4" i="1"/>
  <c r="AA4" i="1"/>
  <c r="X4" i="1"/>
  <c r="E4" i="1"/>
  <c r="Y4" i="1" s="1"/>
  <c r="Z7" i="1" l="1"/>
  <c r="Z11" i="1"/>
  <c r="Z5" i="1"/>
  <c r="Z13" i="1"/>
  <c r="Z15" i="1"/>
  <c r="Z9" i="1"/>
  <c r="Z10" i="1"/>
  <c r="Z8" i="1"/>
  <c r="Z4" i="1"/>
  <c r="Z6" i="1"/>
  <c r="Z14" i="1"/>
  <c r="Z12" i="1"/>
</calcChain>
</file>

<file path=xl/sharedStrings.xml><?xml version="1.0" encoding="utf-8"?>
<sst xmlns="http://schemas.openxmlformats.org/spreadsheetml/2006/main" count="99" uniqueCount="73">
  <si>
    <t>ECLECTIC  COMPETITION</t>
  </si>
  <si>
    <t>Pos.</t>
  </si>
  <si>
    <t>Name</t>
  </si>
  <si>
    <t>LY</t>
  </si>
  <si>
    <t>Aver H'cap</t>
  </si>
  <si>
    <t>Pts</t>
  </si>
  <si>
    <t>Hc Adj</t>
  </si>
  <si>
    <t>Nett Pts</t>
  </si>
  <si>
    <t>Back 9</t>
  </si>
  <si>
    <t>Back 6</t>
  </si>
  <si>
    <t>Countback/Notes</t>
  </si>
  <si>
    <t>Geoff Wagg</t>
  </si>
  <si>
    <t>( - )</t>
  </si>
  <si>
    <t xml:space="preserve">WINNER              </t>
  </si>
  <si>
    <t>Josh Wagg</t>
  </si>
  <si>
    <t>RUNNER-UP</t>
  </si>
  <si>
    <t>Stu Nicholson</t>
  </si>
  <si>
    <t>DQ</t>
  </si>
  <si>
    <t>Jon Tipler</t>
  </si>
  <si>
    <t>Phil Nicholson</t>
  </si>
  <si>
    <t>(12)</t>
  </si>
  <si>
    <t>Neil Colton</t>
  </si>
  <si>
    <t>Ian Tolley</t>
  </si>
  <si>
    <t>(8)</t>
  </si>
  <si>
    <t>Duncan Brown</t>
  </si>
  <si>
    <t>(2)</t>
  </si>
  <si>
    <t>Nick Burnett</t>
  </si>
  <si>
    <t>(11)</t>
  </si>
  <si>
    <t>Phil Maddocks</t>
  </si>
  <si>
    <t>(9)</t>
  </si>
  <si>
    <t xml:space="preserve">Tim Roberts </t>
  </si>
  <si>
    <t>(1)</t>
  </si>
  <si>
    <t>Richard Brogden</t>
  </si>
  <si>
    <t>(6)</t>
  </si>
  <si>
    <t>-</t>
  </si>
  <si>
    <t>Jeremy English</t>
  </si>
  <si>
    <t>(5)</t>
  </si>
  <si>
    <t>NR</t>
  </si>
  <si>
    <t>DQ-38.3</t>
  </si>
  <si>
    <t>Chris Adams</t>
  </si>
  <si>
    <t>(4)</t>
  </si>
  <si>
    <t>DQ-28.0</t>
  </si>
  <si>
    <t>DISQ - ONLY 2 ROUNDS PLAYED</t>
  </si>
  <si>
    <t>Col Taylor</t>
  </si>
  <si>
    <t>(7)</t>
  </si>
  <si>
    <t>Dick Venes</t>
  </si>
  <si>
    <t>DQ-26.2</t>
  </si>
  <si>
    <t>Rob Judd</t>
  </si>
  <si>
    <t>DQ-19.3</t>
  </si>
  <si>
    <t>Dick Allott</t>
  </si>
  <si>
    <t>(3)</t>
  </si>
  <si>
    <t>DQ-19.0</t>
  </si>
  <si>
    <t>DISQ - ONLY 1 ROUND PLAYED</t>
  </si>
  <si>
    <t>Andy Foster</t>
  </si>
  <si>
    <t>(10)</t>
  </si>
  <si>
    <t>NOT PLAYED</t>
  </si>
  <si>
    <t>Ade Luther</t>
  </si>
  <si>
    <t>RULES</t>
  </si>
  <si>
    <t>The 1st round Stableford points will be recorded for each hole. Thereafter, only an improved</t>
  </si>
  <si>
    <t>score on any hole will be recorded from rounds 2 and 3.</t>
  </si>
  <si>
    <t>The total points score after 3 rounds is then adjusted by half of a player's average handicap.</t>
  </si>
  <si>
    <t>The player with the highest nett points total shall be the Eclectic winner.</t>
  </si>
  <si>
    <t>A minimum of 9  holes must be played, for a round to be eligible.</t>
  </si>
  <si>
    <t>All 3 rounds must be played to be eligible for this competition.</t>
  </si>
  <si>
    <t>Holes with scores of zero points or an unfinished hole shall be marked as ' NR ' .</t>
  </si>
  <si>
    <t>Scores must be recorded on each of the 18 holes at some stage during the 3 days of the competition</t>
  </si>
  <si>
    <t>Any Eclectic card still with an ' NR ' entry after 3 rounds will be disqualified from the competition.</t>
  </si>
  <si>
    <t>Prizes for the Winner and Runner-Up will be presented at the following year's tournament.</t>
  </si>
  <si>
    <t>*RWT Trophy Winner*</t>
  </si>
  <si>
    <t>DQ-26.3</t>
  </si>
  <si>
    <t>DISQ - NO REC SCORE ON HOLE 7</t>
  </si>
  <si>
    <t>DISQ - NO REC SCORE ON HOLE 12</t>
  </si>
  <si>
    <t>(NB: Corrected - 2-Jun-19)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</si>
</sst>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family val="2"/>
    </font>
    <font>
      <sz val="12"/>
      <name val="Corbel"/>
      <family val="2"/>
    </font>
    <font>
      <b/>
      <sz val="16"/>
      <name val="Calibri"/>
      <family val="2"/>
    </font>
    <font>
      <b/>
      <sz val="14"/>
      <name val="Calibri"/>
      <family val="2"/>
    </font>
    <font>
      <b/>
      <u/>
      <sz val="14"/>
      <color theme="1"/>
      <name val="Calibri"/>
      <family val="2"/>
      <scheme val="minor"/>
    </font>
    <font>
      <sz val="11"/>
      <name val="Corbel"/>
      <family val="2"/>
    </font>
    <font>
      <b/>
      <sz val="16"/>
      <name val="Corbel"/>
      <family val="2"/>
    </font>
    <font>
      <sz val="16"/>
      <name val="Calibri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orbel"/>
      <family val="2"/>
    </font>
    <font>
      <sz val="14"/>
      <name val="Corbel"/>
      <family val="2"/>
    </font>
    <font>
      <sz val="18"/>
      <name val="Corbel"/>
      <family val="2"/>
    </font>
    <font>
      <b/>
      <u/>
      <sz val="18"/>
      <name val="Calibri"/>
      <family val="2"/>
    </font>
    <font>
      <b/>
      <sz val="18"/>
      <name val="Calibri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orbel"/>
      <family val="2"/>
    </font>
    <font>
      <sz val="18"/>
      <name val="Arial"/>
      <family val="2"/>
    </font>
    <font>
      <b/>
      <u/>
      <sz val="18"/>
      <color theme="1"/>
      <name val="Calibri"/>
      <family val="2"/>
      <scheme val="minor"/>
    </font>
    <font>
      <u/>
      <sz val="18"/>
      <name val="Corbel"/>
      <family val="2"/>
    </font>
    <font>
      <u/>
      <sz val="1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1" fontId="8" fillId="8" borderId="11" xfId="0" applyNumberFormat="1" applyFont="1" applyFill="1" applyBorder="1" applyAlignment="1">
      <alignment horizontal="center" vertical="center"/>
    </xf>
    <xf numFmtId="2" fontId="9" fillId="3" borderId="12" xfId="0" applyNumberFormat="1" applyFont="1" applyFill="1" applyBorder="1" applyAlignment="1">
      <alignment horizontal="center" vertical="center"/>
    </xf>
    <xf numFmtId="1" fontId="9" fillId="5" borderId="14" xfId="0" applyNumberFormat="1" applyFont="1" applyFill="1" applyBorder="1" applyAlignment="1">
      <alignment horizontal="center" vertical="center"/>
    </xf>
    <xf numFmtId="1" fontId="9" fillId="6" borderId="11" xfId="0" applyNumberFormat="1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vertical="center"/>
    </xf>
    <xf numFmtId="0" fontId="9" fillId="9" borderId="16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2" fontId="9" fillId="3" borderId="13" xfId="0" applyNumberFormat="1" applyFont="1" applyFill="1" applyBorder="1" applyAlignment="1">
      <alignment horizontal="center" vertical="center"/>
    </xf>
    <xf numFmtId="164" fontId="8" fillId="9" borderId="10" xfId="0" applyNumberFormat="1" applyFont="1" applyFill="1" applyBorder="1" applyAlignment="1">
      <alignment horizontal="center" vertical="center"/>
    </xf>
    <xf numFmtId="1" fontId="9" fillId="5" borderId="13" xfId="0" applyNumberFormat="1" applyFont="1" applyFill="1" applyBorder="1" applyAlignment="1">
      <alignment horizontal="center" vertical="center"/>
    </xf>
    <xf numFmtId="1" fontId="9" fillId="6" borderId="13" xfId="0" applyNumberFormat="1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1" fontId="8" fillId="8" borderId="13" xfId="0" applyNumberFormat="1" applyFont="1" applyFill="1" applyBorder="1" applyAlignment="1">
      <alignment horizontal="center" vertical="center"/>
    </xf>
    <xf numFmtId="164" fontId="8" fillId="0" borderId="17" xfId="0" applyNumberFormat="1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8" borderId="1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/>
    </xf>
    <xf numFmtId="1" fontId="9" fillId="5" borderId="11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center"/>
    </xf>
    <xf numFmtId="0" fontId="9" fillId="5" borderId="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0" fillId="8" borderId="0" xfId="0" applyFont="1" applyFill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1" fontId="9" fillId="0" borderId="22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1" fontId="8" fillId="0" borderId="22" xfId="0" applyNumberFormat="1" applyFont="1" applyFill="1" applyBorder="1" applyAlignment="1">
      <alignment horizontal="center" vertical="center"/>
    </xf>
    <xf numFmtId="2" fontId="9" fillId="3" borderId="22" xfId="0" applyNumberFormat="1" applyFont="1" applyFill="1" applyBorder="1" applyAlignment="1">
      <alignment horizontal="center" vertical="center"/>
    </xf>
    <xf numFmtId="164" fontId="8" fillId="0" borderId="23" xfId="0" applyNumberFormat="1" applyFont="1" applyFill="1" applyBorder="1" applyAlignment="1">
      <alignment horizontal="center" vertical="center"/>
    </xf>
    <xf numFmtId="1" fontId="9" fillId="5" borderId="22" xfId="0" applyNumberFormat="1" applyFont="1" applyFill="1" applyBorder="1" applyAlignment="1">
      <alignment horizontal="center" vertical="center"/>
    </xf>
    <xf numFmtId="1" fontId="9" fillId="6" borderId="22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vertical="center"/>
    </xf>
    <xf numFmtId="49" fontId="8" fillId="6" borderId="13" xfId="0" applyNumberFormat="1" applyFont="1" applyFill="1" applyBorder="1" applyAlignment="1">
      <alignment horizontal="center" vertical="center"/>
    </xf>
    <xf numFmtId="1" fontId="9" fillId="6" borderId="17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9" fillId="6" borderId="15" xfId="0" applyFont="1" applyFill="1" applyBorder="1" applyAlignment="1">
      <alignment vertical="center"/>
    </xf>
    <xf numFmtId="0" fontId="9" fillId="6" borderId="11" xfId="0" applyFont="1" applyFill="1" applyBorder="1" applyAlignment="1">
      <alignment vertical="center"/>
    </xf>
    <xf numFmtId="49" fontId="8" fillId="6" borderId="9" xfId="0" applyNumberFormat="1" applyFont="1" applyFill="1" applyBorder="1" applyAlignment="1">
      <alignment horizontal="center" vertical="center"/>
    </xf>
    <xf numFmtId="1" fontId="9" fillId="6" borderId="10" xfId="0" applyNumberFormat="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vertical="center"/>
    </xf>
    <xf numFmtId="49" fontId="8" fillId="10" borderId="13" xfId="0" applyNumberFormat="1" applyFont="1" applyFill="1" applyBorder="1" applyAlignment="1">
      <alignment horizontal="center" vertical="center"/>
    </xf>
    <xf numFmtId="1" fontId="9" fillId="10" borderId="17" xfId="0" applyNumberFormat="1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/>
    </xf>
    <xf numFmtId="1" fontId="8" fillId="10" borderId="13" xfId="0" applyNumberFormat="1" applyFont="1" applyFill="1" applyBorder="1" applyAlignment="1">
      <alignment horizontal="center" vertical="center"/>
    </xf>
    <xf numFmtId="2" fontId="9" fillId="10" borderId="13" xfId="0" applyNumberFormat="1" applyFont="1" applyFill="1" applyBorder="1" applyAlignment="1">
      <alignment horizontal="center" vertical="center"/>
    </xf>
    <xf numFmtId="1" fontId="9" fillId="10" borderId="13" xfId="0" applyNumberFormat="1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vertical="center"/>
    </xf>
    <xf numFmtId="1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9" fillId="9" borderId="13" xfId="0" applyFont="1" applyFill="1" applyBorder="1" applyAlignment="1">
      <alignment vertical="center"/>
    </xf>
    <xf numFmtId="0" fontId="9" fillId="5" borderId="2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3" borderId="16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center" vertical="center"/>
    </xf>
    <xf numFmtId="0" fontId="8" fillId="7" borderId="9" xfId="0" applyFont="1" applyFill="1" applyBorder="1" applyAlignment="1">
      <alignment vertical="center"/>
    </xf>
    <xf numFmtId="1" fontId="9" fillId="9" borderId="17" xfId="0" applyNumberFormat="1" applyFont="1" applyFill="1" applyBorder="1" applyAlignment="1">
      <alignment horizontal="center" vertical="center"/>
    </xf>
    <xf numFmtId="1" fontId="9" fillId="7" borderId="10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/>
    </xf>
    <xf numFmtId="1" fontId="9" fillId="0" borderId="23" xfId="0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Border="1"/>
    <xf numFmtId="0" fontId="16" fillId="0" borderId="0" xfId="0" applyFont="1"/>
    <xf numFmtId="9" fontId="15" fillId="0" borderId="0" xfId="0" applyNumberFormat="1" applyFont="1" applyBorder="1" applyAlignment="1">
      <alignment horizontal="left"/>
    </xf>
    <xf numFmtId="0" fontId="15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/>
    <xf numFmtId="1" fontId="14" fillId="2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8" fillId="7" borderId="11" xfId="0" applyNumberFormat="1" applyFont="1" applyFill="1" applyBorder="1" applyAlignment="1">
      <alignment horizontal="center" vertical="center"/>
    </xf>
    <xf numFmtId="0" fontId="9" fillId="10" borderId="21" xfId="0" applyFont="1" applyFill="1" applyBorder="1" applyAlignment="1">
      <alignment horizontal="center" vertical="center"/>
    </xf>
    <xf numFmtId="0" fontId="9" fillId="10" borderId="22" xfId="0" applyFont="1" applyFill="1" applyBorder="1" applyAlignment="1">
      <alignment vertical="center"/>
    </xf>
    <xf numFmtId="49" fontId="8" fillId="10" borderId="22" xfId="0" applyNumberFormat="1" applyFont="1" applyFill="1" applyBorder="1" applyAlignment="1">
      <alignment horizontal="center" vertical="center"/>
    </xf>
    <xf numFmtId="0" fontId="9" fillId="10" borderId="22" xfId="0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8" fillId="10" borderId="2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1" fontId="8" fillId="10" borderId="22" xfId="0" applyNumberFormat="1" applyFont="1" applyFill="1" applyBorder="1" applyAlignment="1">
      <alignment horizontal="center" vertical="center"/>
    </xf>
    <xf numFmtId="164" fontId="8" fillId="10" borderId="23" xfId="0" applyNumberFormat="1" applyFont="1" applyFill="1" applyBorder="1" applyAlignment="1">
      <alignment horizontal="center" vertical="center"/>
    </xf>
    <xf numFmtId="1" fontId="9" fillId="10" borderId="22" xfId="0" applyNumberFormat="1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V36"/>
  <sheetViews>
    <sheetView showGridLines="0" tabSelected="1" zoomScale="55" zoomScaleNormal="55" workbookViewId="0"/>
  </sheetViews>
  <sheetFormatPr defaultRowHeight="13.2" x14ac:dyDescent="0.25"/>
  <cols>
    <col min="3" max="3" width="25.109375" customWidth="1"/>
    <col min="4" max="4" width="8" customWidth="1"/>
    <col min="5" max="5" width="16.5546875" customWidth="1"/>
    <col min="14" max="14" width="9.109375" customWidth="1"/>
    <col min="17" max="17" width="11" bestFit="1" customWidth="1"/>
    <col min="24" max="24" width="10.88671875" customWidth="1"/>
    <col min="25" max="25" width="11.33203125" customWidth="1"/>
    <col min="26" max="26" width="13.88671875" customWidth="1"/>
    <col min="27" max="27" width="11" customWidth="1"/>
    <col min="28" max="28" width="9.88671875" customWidth="1"/>
    <col min="29" max="29" width="48.109375" customWidth="1"/>
  </cols>
  <sheetData>
    <row r="1" spans="1:29" ht="23.4" x14ac:dyDescent="0.25">
      <c r="A1" s="1"/>
      <c r="B1" s="2"/>
      <c r="C1" s="1"/>
      <c r="D1" s="1"/>
      <c r="E1" s="146">
        <v>2018</v>
      </c>
      <c r="F1" s="147"/>
      <c r="G1" s="148" t="s">
        <v>0</v>
      </c>
      <c r="H1" s="149"/>
      <c r="I1" s="149"/>
      <c r="J1" s="149"/>
      <c r="K1" s="150"/>
      <c r="L1" s="151"/>
      <c r="M1" s="152" t="s">
        <v>72</v>
      </c>
      <c r="N1" s="152"/>
      <c r="O1" s="153"/>
      <c r="P1" s="2"/>
      <c r="Q1" s="2"/>
      <c r="R1" s="1"/>
      <c r="S1" s="3"/>
      <c r="T1" s="3"/>
      <c r="U1" s="3"/>
      <c r="V1" s="3"/>
      <c r="W1" s="3"/>
      <c r="X1" s="4"/>
      <c r="Y1" s="4"/>
      <c r="Z1" s="4"/>
      <c r="AA1" s="5"/>
      <c r="AB1" s="5"/>
      <c r="AC1" s="1"/>
    </row>
    <row r="2" spans="1:29" ht="18.600000000000001" thickBot="1" x14ac:dyDescent="0.3">
      <c r="A2" s="1"/>
      <c r="B2" s="6"/>
      <c r="C2" s="7"/>
      <c r="D2" s="7"/>
      <c r="E2" s="8"/>
      <c r="F2" s="7"/>
      <c r="G2" s="9"/>
      <c r="H2" s="10"/>
      <c r="I2" s="10"/>
      <c r="J2" s="1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1"/>
      <c r="Y2" s="11"/>
      <c r="Z2" s="11"/>
      <c r="AA2" s="12"/>
      <c r="AB2" s="12"/>
      <c r="AC2" s="7"/>
    </row>
    <row r="3" spans="1:29" ht="21.6" thickBot="1" x14ac:dyDescent="0.3">
      <c r="A3" s="13"/>
      <c r="B3" s="14" t="s">
        <v>1</v>
      </c>
      <c r="C3" s="15" t="s">
        <v>2</v>
      </c>
      <c r="D3" s="16" t="s">
        <v>3</v>
      </c>
      <c r="E3" s="17" t="s">
        <v>4</v>
      </c>
      <c r="F3" s="121">
        <v>1</v>
      </c>
      <c r="G3" s="122">
        <v>2</v>
      </c>
      <c r="H3" s="122">
        <v>3</v>
      </c>
      <c r="I3" s="120">
        <v>4</v>
      </c>
      <c r="J3" s="120">
        <v>5</v>
      </c>
      <c r="K3" s="120">
        <v>6</v>
      </c>
      <c r="L3" s="18">
        <v>7</v>
      </c>
      <c r="M3" s="18">
        <v>8</v>
      </c>
      <c r="N3" s="18">
        <v>9</v>
      </c>
      <c r="O3" s="19">
        <v>10</v>
      </c>
      <c r="P3" s="19">
        <v>11</v>
      </c>
      <c r="Q3" s="19">
        <v>12</v>
      </c>
      <c r="R3" s="119">
        <v>13</v>
      </c>
      <c r="S3" s="119">
        <v>14</v>
      </c>
      <c r="T3" s="119">
        <v>15</v>
      </c>
      <c r="U3" s="118">
        <v>16</v>
      </c>
      <c r="V3" s="118">
        <v>17</v>
      </c>
      <c r="W3" s="118">
        <v>18</v>
      </c>
      <c r="X3" s="135" t="s">
        <v>5</v>
      </c>
      <c r="Y3" s="20" t="s">
        <v>6</v>
      </c>
      <c r="Z3" s="135" t="s">
        <v>7</v>
      </c>
      <c r="AA3" s="21" t="s">
        <v>8</v>
      </c>
      <c r="AB3" s="22" t="s">
        <v>9</v>
      </c>
      <c r="AC3" s="23" t="s">
        <v>10</v>
      </c>
    </row>
    <row r="4" spans="1:29" ht="21" x14ac:dyDescent="0.25">
      <c r="A4" s="1"/>
      <c r="B4" s="24">
        <v>1</v>
      </c>
      <c r="C4" s="125" t="s">
        <v>11</v>
      </c>
      <c r="D4" s="25" t="s">
        <v>12</v>
      </c>
      <c r="E4" s="127">
        <f>(9+12+11)/3</f>
        <v>10.666666666666666</v>
      </c>
      <c r="F4" s="26">
        <v>4</v>
      </c>
      <c r="G4" s="29">
        <v>2</v>
      </c>
      <c r="H4" s="27">
        <v>2</v>
      </c>
      <c r="I4" s="27">
        <v>2</v>
      </c>
      <c r="J4" s="27">
        <v>1</v>
      </c>
      <c r="K4" s="27">
        <v>2</v>
      </c>
      <c r="L4" s="29">
        <v>3</v>
      </c>
      <c r="M4" s="29">
        <v>3</v>
      </c>
      <c r="N4" s="28">
        <v>2</v>
      </c>
      <c r="O4" s="28">
        <v>3</v>
      </c>
      <c r="P4" s="28">
        <v>2</v>
      </c>
      <c r="Q4" s="29">
        <v>2</v>
      </c>
      <c r="R4" s="29">
        <v>4</v>
      </c>
      <c r="S4" s="29">
        <v>3</v>
      </c>
      <c r="T4" s="29">
        <v>2</v>
      </c>
      <c r="U4" s="29">
        <v>3</v>
      </c>
      <c r="V4" s="29">
        <v>3</v>
      </c>
      <c r="W4" s="30">
        <v>3</v>
      </c>
      <c r="X4" s="31">
        <f t="shared" ref="X4:X17" si="0">SUM(F4:W4)</f>
        <v>46</v>
      </c>
      <c r="Y4" s="32">
        <f t="shared" ref="Y4:Y17" si="1">E4/2</f>
        <v>5.333333333333333</v>
      </c>
      <c r="Z4" s="154">
        <f t="shared" ref="Z4:Z15" si="2">X4-Y4</f>
        <v>40.666666666666664</v>
      </c>
      <c r="AA4" s="33">
        <f t="shared" ref="AA4:AA19" si="3">SUM(O4:W4)</f>
        <v>25</v>
      </c>
      <c r="AB4" s="34">
        <f t="shared" ref="AB4:AB19" si="4">SUM(R4:W4)</f>
        <v>18</v>
      </c>
      <c r="AC4" s="35" t="s">
        <v>13</v>
      </c>
    </row>
    <row r="5" spans="1:29" ht="21" x14ac:dyDescent="0.25">
      <c r="A5" s="1"/>
      <c r="B5" s="36">
        <v>2</v>
      </c>
      <c r="C5" s="114" t="s">
        <v>14</v>
      </c>
      <c r="D5" s="37" t="s">
        <v>12</v>
      </c>
      <c r="E5" s="126">
        <f>(11+11+11)/3</f>
        <v>11</v>
      </c>
      <c r="F5" s="38">
        <v>1</v>
      </c>
      <c r="G5" s="39">
        <v>2</v>
      </c>
      <c r="H5" s="42">
        <v>2</v>
      </c>
      <c r="I5" s="40">
        <v>1</v>
      </c>
      <c r="J5" s="42">
        <v>4</v>
      </c>
      <c r="K5" s="39">
        <v>2</v>
      </c>
      <c r="L5" s="39">
        <v>3</v>
      </c>
      <c r="M5" s="40">
        <v>4</v>
      </c>
      <c r="N5" s="70">
        <v>3</v>
      </c>
      <c r="O5" s="42">
        <v>2</v>
      </c>
      <c r="P5" s="43">
        <v>1</v>
      </c>
      <c r="Q5" s="40">
        <v>2</v>
      </c>
      <c r="R5" s="40">
        <v>2</v>
      </c>
      <c r="S5" s="40">
        <v>3</v>
      </c>
      <c r="T5" s="42">
        <v>3</v>
      </c>
      <c r="U5" s="39">
        <v>3</v>
      </c>
      <c r="V5" s="42">
        <v>3</v>
      </c>
      <c r="W5" s="40">
        <v>3</v>
      </c>
      <c r="X5" s="31">
        <f t="shared" si="0"/>
        <v>44</v>
      </c>
      <c r="Y5" s="44">
        <f t="shared" si="1"/>
        <v>5.5</v>
      </c>
      <c r="Z5" s="45">
        <f t="shared" si="2"/>
        <v>38.5</v>
      </c>
      <c r="AA5" s="46">
        <f t="shared" si="3"/>
        <v>22</v>
      </c>
      <c r="AB5" s="47">
        <f t="shared" si="4"/>
        <v>17</v>
      </c>
      <c r="AC5" s="48" t="s">
        <v>15</v>
      </c>
    </row>
    <row r="6" spans="1:29" ht="21" x14ac:dyDescent="0.25">
      <c r="A6" s="1"/>
      <c r="B6" s="49">
        <v>3</v>
      </c>
      <c r="C6" s="116" t="s">
        <v>16</v>
      </c>
      <c r="D6" s="37" t="s">
        <v>17</v>
      </c>
      <c r="E6" s="128">
        <f>(10+10+10)/3</f>
        <v>10</v>
      </c>
      <c r="F6" s="117">
        <v>2</v>
      </c>
      <c r="G6" s="40">
        <v>2</v>
      </c>
      <c r="H6" s="39">
        <v>2</v>
      </c>
      <c r="I6" s="42">
        <v>3</v>
      </c>
      <c r="J6" s="39">
        <v>2</v>
      </c>
      <c r="K6" s="40">
        <v>2</v>
      </c>
      <c r="L6" s="39">
        <v>3</v>
      </c>
      <c r="M6" s="40">
        <v>2</v>
      </c>
      <c r="N6" s="39">
        <v>3</v>
      </c>
      <c r="O6" s="42">
        <v>2</v>
      </c>
      <c r="P6" s="40">
        <v>3</v>
      </c>
      <c r="Q6" s="42">
        <v>3</v>
      </c>
      <c r="R6" s="40">
        <v>2</v>
      </c>
      <c r="S6" s="39">
        <v>1</v>
      </c>
      <c r="T6" s="39">
        <v>2</v>
      </c>
      <c r="U6" s="40">
        <v>1</v>
      </c>
      <c r="V6" s="42">
        <v>3</v>
      </c>
      <c r="W6" s="42">
        <v>4</v>
      </c>
      <c r="X6" s="50">
        <f t="shared" si="0"/>
        <v>42</v>
      </c>
      <c r="Y6" s="44">
        <f t="shared" si="1"/>
        <v>5</v>
      </c>
      <c r="Z6" s="51">
        <f t="shared" si="2"/>
        <v>37</v>
      </c>
      <c r="AA6" s="46">
        <f t="shared" si="3"/>
        <v>21</v>
      </c>
      <c r="AB6" s="47">
        <f t="shared" si="4"/>
        <v>13</v>
      </c>
      <c r="AC6" s="52"/>
    </row>
    <row r="7" spans="1:29" ht="21" x14ac:dyDescent="0.25">
      <c r="A7" s="1"/>
      <c r="B7" s="49">
        <v>4</v>
      </c>
      <c r="C7" s="116" t="s">
        <v>18</v>
      </c>
      <c r="D7" s="37" t="s">
        <v>17</v>
      </c>
      <c r="E7" s="128">
        <f>(23+23+20)/3</f>
        <v>22</v>
      </c>
      <c r="F7" s="38">
        <v>3</v>
      </c>
      <c r="G7" s="39">
        <v>2</v>
      </c>
      <c r="H7" s="40">
        <v>3</v>
      </c>
      <c r="I7" s="40">
        <v>3</v>
      </c>
      <c r="J7" s="39">
        <v>4</v>
      </c>
      <c r="K7" s="42">
        <v>3</v>
      </c>
      <c r="L7" s="39">
        <v>2</v>
      </c>
      <c r="M7" s="40">
        <v>2</v>
      </c>
      <c r="N7" s="40">
        <v>2</v>
      </c>
      <c r="O7" s="39">
        <v>3</v>
      </c>
      <c r="P7" s="40">
        <v>3</v>
      </c>
      <c r="Q7" s="39">
        <v>2</v>
      </c>
      <c r="R7" s="40">
        <v>2</v>
      </c>
      <c r="S7" s="39">
        <v>2</v>
      </c>
      <c r="T7" s="40">
        <v>3</v>
      </c>
      <c r="U7" s="40">
        <v>3</v>
      </c>
      <c r="V7" s="39">
        <v>2</v>
      </c>
      <c r="W7" s="40">
        <v>2</v>
      </c>
      <c r="X7" s="50">
        <f t="shared" si="0"/>
        <v>46</v>
      </c>
      <c r="Y7" s="44">
        <f t="shared" si="1"/>
        <v>11</v>
      </c>
      <c r="Z7" s="51">
        <f t="shared" si="2"/>
        <v>35</v>
      </c>
      <c r="AA7" s="46">
        <f t="shared" si="3"/>
        <v>22</v>
      </c>
      <c r="AB7" s="47">
        <f t="shared" si="4"/>
        <v>14</v>
      </c>
      <c r="AC7" s="53"/>
    </row>
    <row r="8" spans="1:29" ht="21" x14ac:dyDescent="0.25">
      <c r="A8" s="1"/>
      <c r="B8" s="54">
        <v>5</v>
      </c>
      <c r="C8" s="116" t="s">
        <v>19</v>
      </c>
      <c r="D8" s="37" t="s">
        <v>20</v>
      </c>
      <c r="E8" s="128">
        <f>(26+23+23)/3</f>
        <v>24</v>
      </c>
      <c r="F8" s="38">
        <v>3</v>
      </c>
      <c r="G8" s="39">
        <v>1</v>
      </c>
      <c r="H8" s="39">
        <v>3</v>
      </c>
      <c r="I8" s="40">
        <v>3</v>
      </c>
      <c r="J8" s="39">
        <v>2</v>
      </c>
      <c r="K8" s="40">
        <v>3</v>
      </c>
      <c r="L8" s="39">
        <v>3</v>
      </c>
      <c r="M8" s="27">
        <v>4</v>
      </c>
      <c r="N8" s="39">
        <v>3</v>
      </c>
      <c r="O8" s="55">
        <v>2</v>
      </c>
      <c r="P8" s="40">
        <v>3</v>
      </c>
      <c r="Q8" s="42">
        <v>3</v>
      </c>
      <c r="R8" s="39">
        <v>1</v>
      </c>
      <c r="S8" s="40">
        <v>2</v>
      </c>
      <c r="T8" s="42">
        <v>3</v>
      </c>
      <c r="U8" s="39">
        <v>3</v>
      </c>
      <c r="V8" s="39">
        <v>3</v>
      </c>
      <c r="W8" s="42">
        <v>1</v>
      </c>
      <c r="X8" s="50">
        <f t="shared" si="0"/>
        <v>46</v>
      </c>
      <c r="Y8" s="44">
        <f t="shared" si="1"/>
        <v>12</v>
      </c>
      <c r="Z8" s="51">
        <f t="shared" si="2"/>
        <v>34</v>
      </c>
      <c r="AA8" s="46">
        <f t="shared" si="3"/>
        <v>21</v>
      </c>
      <c r="AB8" s="47">
        <f t="shared" si="4"/>
        <v>13</v>
      </c>
      <c r="AC8" s="52" t="s">
        <v>68</v>
      </c>
    </row>
    <row r="9" spans="1:29" ht="21" x14ac:dyDescent="0.25">
      <c r="A9" s="1"/>
      <c r="B9" s="49">
        <v>6</v>
      </c>
      <c r="C9" s="116" t="s">
        <v>21</v>
      </c>
      <c r="D9" s="37" t="s">
        <v>17</v>
      </c>
      <c r="E9" s="128">
        <f>(10+12+14)/3</f>
        <v>12</v>
      </c>
      <c r="F9" s="38">
        <v>2</v>
      </c>
      <c r="G9" s="39">
        <v>2</v>
      </c>
      <c r="H9" s="42">
        <v>3</v>
      </c>
      <c r="I9" s="39">
        <v>3</v>
      </c>
      <c r="J9" s="40">
        <v>3</v>
      </c>
      <c r="K9" s="42">
        <v>2</v>
      </c>
      <c r="L9" s="42">
        <v>2</v>
      </c>
      <c r="M9" s="39">
        <v>1</v>
      </c>
      <c r="N9" s="41">
        <v>2</v>
      </c>
      <c r="O9" s="42">
        <v>4</v>
      </c>
      <c r="P9" s="43">
        <v>1</v>
      </c>
      <c r="Q9" s="40">
        <v>1</v>
      </c>
      <c r="R9" s="39">
        <v>2</v>
      </c>
      <c r="S9" s="39">
        <v>2</v>
      </c>
      <c r="T9" s="42">
        <v>2</v>
      </c>
      <c r="U9" s="39">
        <v>3</v>
      </c>
      <c r="V9" s="40">
        <v>2</v>
      </c>
      <c r="W9" s="42">
        <v>2</v>
      </c>
      <c r="X9" s="50">
        <f t="shared" si="0"/>
        <v>39</v>
      </c>
      <c r="Y9" s="44">
        <f t="shared" si="1"/>
        <v>6</v>
      </c>
      <c r="Z9" s="51">
        <f t="shared" si="2"/>
        <v>33</v>
      </c>
      <c r="AA9" s="46">
        <f t="shared" si="3"/>
        <v>19</v>
      </c>
      <c r="AB9" s="47">
        <f t="shared" si="4"/>
        <v>13</v>
      </c>
      <c r="AC9" s="52"/>
    </row>
    <row r="10" spans="1:29" ht="21" x14ac:dyDescent="0.25">
      <c r="A10" s="1"/>
      <c r="B10" s="56">
        <v>7</v>
      </c>
      <c r="C10" s="123" t="s">
        <v>22</v>
      </c>
      <c r="D10" s="57" t="s">
        <v>23</v>
      </c>
      <c r="E10" s="130">
        <f>(23+22+22)/3</f>
        <v>22.333333333333332</v>
      </c>
      <c r="F10" s="69">
        <v>2</v>
      </c>
      <c r="G10" s="27">
        <v>1</v>
      </c>
      <c r="H10" s="27">
        <v>1</v>
      </c>
      <c r="I10" s="124">
        <v>3</v>
      </c>
      <c r="J10" s="27">
        <v>2</v>
      </c>
      <c r="K10" s="27">
        <v>3</v>
      </c>
      <c r="L10" s="28">
        <v>3</v>
      </c>
      <c r="M10" s="27">
        <v>2</v>
      </c>
      <c r="N10" s="29">
        <v>3</v>
      </c>
      <c r="O10" s="60">
        <v>3</v>
      </c>
      <c r="P10" s="29">
        <v>3</v>
      </c>
      <c r="Q10" s="27">
        <v>2</v>
      </c>
      <c r="R10" s="27">
        <v>2</v>
      </c>
      <c r="S10" s="28">
        <v>3</v>
      </c>
      <c r="T10" s="27">
        <v>2</v>
      </c>
      <c r="U10" s="27">
        <v>2</v>
      </c>
      <c r="V10" s="27">
        <v>2</v>
      </c>
      <c r="W10" s="28">
        <v>3</v>
      </c>
      <c r="X10" s="50">
        <f t="shared" si="0"/>
        <v>42</v>
      </c>
      <c r="Y10" s="44">
        <f t="shared" si="1"/>
        <v>11.166666666666666</v>
      </c>
      <c r="Z10" s="51">
        <f t="shared" si="2"/>
        <v>30.833333333333336</v>
      </c>
      <c r="AA10" s="46">
        <f t="shared" si="3"/>
        <v>22</v>
      </c>
      <c r="AB10" s="47">
        <f t="shared" si="4"/>
        <v>14</v>
      </c>
      <c r="AC10" s="61"/>
    </row>
    <row r="11" spans="1:29" ht="21" x14ac:dyDescent="0.25">
      <c r="A11" s="1"/>
      <c r="B11" s="49">
        <v>8</v>
      </c>
      <c r="C11" s="116" t="s">
        <v>24</v>
      </c>
      <c r="D11" s="37" t="s">
        <v>25</v>
      </c>
      <c r="E11" s="128">
        <f>(25+25+25)/3</f>
        <v>25</v>
      </c>
      <c r="F11" s="38">
        <v>2</v>
      </c>
      <c r="G11" s="39">
        <v>3</v>
      </c>
      <c r="H11" s="42">
        <v>2</v>
      </c>
      <c r="I11" s="39">
        <v>3</v>
      </c>
      <c r="J11" s="39">
        <v>2</v>
      </c>
      <c r="K11" s="40">
        <v>3</v>
      </c>
      <c r="L11" s="42">
        <v>3</v>
      </c>
      <c r="M11" s="39">
        <v>3</v>
      </c>
      <c r="N11" s="96">
        <v>2</v>
      </c>
      <c r="O11" s="39">
        <v>2</v>
      </c>
      <c r="P11" s="43">
        <v>3</v>
      </c>
      <c r="Q11" s="39">
        <v>2</v>
      </c>
      <c r="R11" s="39">
        <v>2</v>
      </c>
      <c r="S11" s="40">
        <v>2</v>
      </c>
      <c r="T11" s="40">
        <v>2</v>
      </c>
      <c r="U11" s="42">
        <v>2</v>
      </c>
      <c r="V11" s="40">
        <v>2</v>
      </c>
      <c r="W11" s="39">
        <v>3</v>
      </c>
      <c r="X11" s="63">
        <f t="shared" si="0"/>
        <v>43</v>
      </c>
      <c r="Y11" s="44">
        <f t="shared" si="1"/>
        <v>12.5</v>
      </c>
      <c r="Z11" s="51">
        <f t="shared" si="2"/>
        <v>30.5</v>
      </c>
      <c r="AA11" s="46">
        <f t="shared" si="3"/>
        <v>20</v>
      </c>
      <c r="AB11" s="47">
        <f t="shared" si="4"/>
        <v>13</v>
      </c>
      <c r="AC11" s="52"/>
    </row>
    <row r="12" spans="1:29" ht="21" x14ac:dyDescent="0.25">
      <c r="A12" s="1"/>
      <c r="B12" s="56">
        <v>9</v>
      </c>
      <c r="C12" s="123" t="s">
        <v>26</v>
      </c>
      <c r="D12" s="57" t="s">
        <v>27</v>
      </c>
      <c r="E12" s="130">
        <f>(27+27+27)/3</f>
        <v>27</v>
      </c>
      <c r="F12" s="58">
        <v>1</v>
      </c>
      <c r="G12" s="29">
        <v>3</v>
      </c>
      <c r="H12" s="29">
        <v>2</v>
      </c>
      <c r="I12" s="29">
        <v>3</v>
      </c>
      <c r="J12" s="28">
        <v>4</v>
      </c>
      <c r="K12" s="27">
        <v>2</v>
      </c>
      <c r="L12" s="28">
        <v>3</v>
      </c>
      <c r="M12" s="27">
        <v>3</v>
      </c>
      <c r="N12" s="131">
        <v>2</v>
      </c>
      <c r="O12" s="27">
        <v>2</v>
      </c>
      <c r="P12" s="64">
        <v>2</v>
      </c>
      <c r="Q12" s="29">
        <v>3</v>
      </c>
      <c r="R12" s="29">
        <v>2</v>
      </c>
      <c r="S12" s="27">
        <v>2</v>
      </c>
      <c r="T12" s="29">
        <v>2</v>
      </c>
      <c r="U12" s="27">
        <v>3</v>
      </c>
      <c r="V12" s="27">
        <v>2</v>
      </c>
      <c r="W12" s="27">
        <v>2</v>
      </c>
      <c r="X12" s="31">
        <f t="shared" si="0"/>
        <v>43</v>
      </c>
      <c r="Y12" s="65">
        <f t="shared" si="1"/>
        <v>13.5</v>
      </c>
      <c r="Z12" s="66">
        <f t="shared" si="2"/>
        <v>29.5</v>
      </c>
      <c r="AA12" s="67">
        <f t="shared" si="3"/>
        <v>20</v>
      </c>
      <c r="AB12" s="34">
        <f t="shared" si="4"/>
        <v>13</v>
      </c>
      <c r="AC12" s="68"/>
    </row>
    <row r="13" spans="1:29" ht="21" x14ac:dyDescent="0.25">
      <c r="A13" s="1"/>
      <c r="B13" s="56">
        <v>10</v>
      </c>
      <c r="C13" s="123" t="s">
        <v>28</v>
      </c>
      <c r="D13" s="37" t="s">
        <v>29</v>
      </c>
      <c r="E13" s="130">
        <f>(29+35+31)/3</f>
        <v>31.666666666666668</v>
      </c>
      <c r="F13" s="69">
        <v>3</v>
      </c>
      <c r="G13" s="29">
        <v>3</v>
      </c>
      <c r="H13" s="27">
        <v>3</v>
      </c>
      <c r="I13" s="27">
        <v>2</v>
      </c>
      <c r="J13" s="29">
        <v>2</v>
      </c>
      <c r="K13" s="29">
        <v>2</v>
      </c>
      <c r="L13" s="29">
        <v>4</v>
      </c>
      <c r="M13" s="60">
        <v>1</v>
      </c>
      <c r="N13" s="30">
        <v>1</v>
      </c>
      <c r="O13" s="29">
        <v>3</v>
      </c>
      <c r="P13" s="94">
        <v>2</v>
      </c>
      <c r="Q13" s="29">
        <v>4</v>
      </c>
      <c r="R13" s="27">
        <v>1</v>
      </c>
      <c r="S13" s="29">
        <v>3</v>
      </c>
      <c r="T13" s="28">
        <v>4</v>
      </c>
      <c r="U13" s="27">
        <v>3</v>
      </c>
      <c r="V13" s="29">
        <v>3</v>
      </c>
      <c r="W13" s="29">
        <v>1</v>
      </c>
      <c r="X13" s="50">
        <f t="shared" si="0"/>
        <v>45</v>
      </c>
      <c r="Y13" s="44">
        <f t="shared" si="1"/>
        <v>15.833333333333334</v>
      </c>
      <c r="Z13" s="51">
        <f t="shared" si="2"/>
        <v>29.166666666666664</v>
      </c>
      <c r="AA13" s="46">
        <f t="shared" si="3"/>
        <v>24</v>
      </c>
      <c r="AB13" s="47">
        <f t="shared" si="4"/>
        <v>15</v>
      </c>
      <c r="AC13" s="68"/>
    </row>
    <row r="14" spans="1:29" ht="21" x14ac:dyDescent="0.25">
      <c r="A14" s="1"/>
      <c r="B14" s="49">
        <v>11</v>
      </c>
      <c r="C14" s="116" t="s">
        <v>30</v>
      </c>
      <c r="D14" s="37" t="s">
        <v>31</v>
      </c>
      <c r="E14" s="128">
        <f>(20+20+20)/3</f>
        <v>20</v>
      </c>
      <c r="F14" s="38">
        <v>2</v>
      </c>
      <c r="G14" s="40">
        <v>1</v>
      </c>
      <c r="H14" s="39">
        <v>3</v>
      </c>
      <c r="I14" s="39">
        <v>3</v>
      </c>
      <c r="J14" s="39">
        <v>1</v>
      </c>
      <c r="K14" s="39">
        <v>2</v>
      </c>
      <c r="L14" s="70">
        <v>2</v>
      </c>
      <c r="M14" s="129">
        <v>2</v>
      </c>
      <c r="N14" s="43">
        <v>3</v>
      </c>
      <c r="O14" s="59">
        <v>2</v>
      </c>
      <c r="P14" s="42">
        <v>1</v>
      </c>
      <c r="Q14" s="39">
        <v>2</v>
      </c>
      <c r="R14" s="42">
        <v>1</v>
      </c>
      <c r="S14" s="39">
        <v>2</v>
      </c>
      <c r="T14" s="40">
        <v>2</v>
      </c>
      <c r="U14" s="40">
        <v>3</v>
      </c>
      <c r="V14" s="39">
        <v>2</v>
      </c>
      <c r="W14" s="39">
        <v>3</v>
      </c>
      <c r="X14" s="63">
        <f t="shared" si="0"/>
        <v>37</v>
      </c>
      <c r="Y14" s="44">
        <f t="shared" si="1"/>
        <v>10</v>
      </c>
      <c r="Z14" s="51">
        <f t="shared" si="2"/>
        <v>27</v>
      </c>
      <c r="AA14" s="46">
        <f t="shared" si="3"/>
        <v>18</v>
      </c>
      <c r="AB14" s="47">
        <f t="shared" si="4"/>
        <v>13</v>
      </c>
      <c r="AC14" s="53"/>
    </row>
    <row r="15" spans="1:29" ht="21.6" thickBot="1" x14ac:dyDescent="0.3">
      <c r="A15" s="1"/>
      <c r="B15" s="72">
        <v>12</v>
      </c>
      <c r="C15" s="132" t="s">
        <v>32</v>
      </c>
      <c r="D15" s="73" t="s">
        <v>33</v>
      </c>
      <c r="E15" s="133">
        <f>(21+21+27)/3</f>
        <v>23</v>
      </c>
      <c r="F15" s="72">
        <v>1</v>
      </c>
      <c r="G15" s="74">
        <v>1</v>
      </c>
      <c r="H15" s="134">
        <v>2</v>
      </c>
      <c r="I15" s="76">
        <v>2</v>
      </c>
      <c r="J15" s="75">
        <v>3</v>
      </c>
      <c r="K15" s="74">
        <v>2</v>
      </c>
      <c r="L15" s="134">
        <v>2</v>
      </c>
      <c r="M15" s="74">
        <v>3</v>
      </c>
      <c r="N15" s="77">
        <v>2</v>
      </c>
      <c r="O15" s="75">
        <v>2</v>
      </c>
      <c r="P15" s="74">
        <v>2</v>
      </c>
      <c r="Q15" s="74">
        <v>2</v>
      </c>
      <c r="R15" s="74">
        <v>1</v>
      </c>
      <c r="S15" s="74">
        <v>1</v>
      </c>
      <c r="T15" s="134">
        <v>3</v>
      </c>
      <c r="U15" s="74">
        <v>2</v>
      </c>
      <c r="V15" s="74">
        <v>1</v>
      </c>
      <c r="W15" s="74">
        <v>3</v>
      </c>
      <c r="X15" s="78">
        <f t="shared" si="0"/>
        <v>35</v>
      </c>
      <c r="Y15" s="79">
        <f t="shared" si="1"/>
        <v>11.5</v>
      </c>
      <c r="Z15" s="80">
        <f t="shared" si="2"/>
        <v>23.5</v>
      </c>
      <c r="AA15" s="81">
        <f t="shared" si="3"/>
        <v>17</v>
      </c>
      <c r="AB15" s="82">
        <f t="shared" si="4"/>
        <v>11</v>
      </c>
      <c r="AC15" s="83"/>
    </row>
    <row r="16" spans="1:29" ht="21.6" thickBot="1" x14ac:dyDescent="0.3">
      <c r="A16" s="1"/>
      <c r="B16" s="84" t="s">
        <v>34</v>
      </c>
      <c r="C16" s="85" t="s">
        <v>35</v>
      </c>
      <c r="D16" s="86" t="s">
        <v>36</v>
      </c>
      <c r="E16" s="87">
        <f>(22+18+18)/3</f>
        <v>19.333333333333332</v>
      </c>
      <c r="F16" s="49">
        <v>3</v>
      </c>
      <c r="G16" s="39">
        <v>4</v>
      </c>
      <c r="H16" s="39">
        <v>4</v>
      </c>
      <c r="I16" s="39">
        <v>2</v>
      </c>
      <c r="J16" s="39">
        <v>3</v>
      </c>
      <c r="K16" s="39">
        <v>3</v>
      </c>
      <c r="L16" s="88" t="s">
        <v>37</v>
      </c>
      <c r="M16" s="39">
        <v>3</v>
      </c>
      <c r="N16" s="42">
        <v>3</v>
      </c>
      <c r="O16" s="40">
        <v>4</v>
      </c>
      <c r="P16" s="39">
        <v>2</v>
      </c>
      <c r="Q16" s="40">
        <v>2</v>
      </c>
      <c r="R16" s="39">
        <v>4</v>
      </c>
      <c r="S16" s="39">
        <v>2</v>
      </c>
      <c r="T16" s="39">
        <v>3</v>
      </c>
      <c r="U16" s="42">
        <v>1</v>
      </c>
      <c r="V16" s="40">
        <v>4</v>
      </c>
      <c r="W16" s="42">
        <v>1</v>
      </c>
      <c r="X16" s="63">
        <f t="shared" si="0"/>
        <v>48</v>
      </c>
      <c r="Y16" s="44">
        <f t="shared" si="1"/>
        <v>9.6666666666666661</v>
      </c>
      <c r="Z16" s="51" t="s">
        <v>38</v>
      </c>
      <c r="AA16" s="46">
        <f t="shared" si="3"/>
        <v>23</v>
      </c>
      <c r="AB16" s="47">
        <f t="shared" si="4"/>
        <v>15</v>
      </c>
      <c r="AC16" s="89" t="s">
        <v>70</v>
      </c>
    </row>
    <row r="17" spans="1:256" ht="21.6" thickBot="1" x14ac:dyDescent="0.3">
      <c r="A17" s="1"/>
      <c r="B17" s="84" t="s">
        <v>34</v>
      </c>
      <c r="C17" s="85" t="s">
        <v>39</v>
      </c>
      <c r="D17" s="86" t="s">
        <v>40</v>
      </c>
      <c r="E17" s="87">
        <f>(4+4)/2</f>
        <v>4</v>
      </c>
      <c r="F17" s="49">
        <v>1</v>
      </c>
      <c r="G17" s="39">
        <v>2</v>
      </c>
      <c r="H17" s="39">
        <v>1</v>
      </c>
      <c r="I17" s="39">
        <v>2</v>
      </c>
      <c r="J17" s="40">
        <v>2</v>
      </c>
      <c r="K17" s="40">
        <v>2</v>
      </c>
      <c r="L17" s="39">
        <v>1</v>
      </c>
      <c r="M17" s="39">
        <v>2</v>
      </c>
      <c r="N17" s="40">
        <v>2</v>
      </c>
      <c r="O17" s="39">
        <v>1</v>
      </c>
      <c r="P17" s="39">
        <v>2</v>
      </c>
      <c r="Q17" s="39">
        <v>1</v>
      </c>
      <c r="R17" s="40">
        <v>2</v>
      </c>
      <c r="S17" s="40">
        <v>2</v>
      </c>
      <c r="T17" s="39">
        <v>2</v>
      </c>
      <c r="U17" s="39">
        <v>1</v>
      </c>
      <c r="V17" s="40">
        <v>2</v>
      </c>
      <c r="W17" s="40">
        <v>2</v>
      </c>
      <c r="X17" s="63">
        <f t="shared" si="0"/>
        <v>30</v>
      </c>
      <c r="Y17" s="44">
        <f t="shared" si="1"/>
        <v>2</v>
      </c>
      <c r="Z17" s="51" t="s">
        <v>41</v>
      </c>
      <c r="AA17" s="46">
        <f t="shared" si="3"/>
        <v>15</v>
      </c>
      <c r="AB17" s="47">
        <f t="shared" si="4"/>
        <v>11</v>
      </c>
      <c r="AC17" s="90" t="s">
        <v>42</v>
      </c>
    </row>
    <row r="18" spans="1:256" ht="21.6" thickBot="1" x14ac:dyDescent="0.3">
      <c r="A18" s="1"/>
      <c r="B18" s="84" t="s">
        <v>34</v>
      </c>
      <c r="C18" s="91" t="s">
        <v>43</v>
      </c>
      <c r="D18" s="92" t="s">
        <v>44</v>
      </c>
      <c r="E18" s="93">
        <f>(19+24)/2</f>
        <v>21.5</v>
      </c>
      <c r="F18" s="88" t="s">
        <v>37</v>
      </c>
      <c r="G18" s="94">
        <v>1</v>
      </c>
      <c r="H18" s="27">
        <v>3</v>
      </c>
      <c r="I18" s="29">
        <v>2</v>
      </c>
      <c r="J18" s="27">
        <v>1</v>
      </c>
      <c r="K18" s="29">
        <v>3</v>
      </c>
      <c r="L18" s="29">
        <v>2</v>
      </c>
      <c r="M18" s="29">
        <v>4</v>
      </c>
      <c r="N18" s="29">
        <v>2</v>
      </c>
      <c r="O18" s="27">
        <v>2</v>
      </c>
      <c r="P18" s="29">
        <v>3</v>
      </c>
      <c r="Q18" s="27">
        <v>2</v>
      </c>
      <c r="R18" s="29">
        <v>2</v>
      </c>
      <c r="S18" s="27">
        <v>2</v>
      </c>
      <c r="T18" s="29">
        <v>3</v>
      </c>
      <c r="U18" s="29">
        <v>3</v>
      </c>
      <c r="V18" s="30">
        <v>2</v>
      </c>
      <c r="W18" s="88" t="s">
        <v>37</v>
      </c>
      <c r="X18" s="95">
        <f t="shared" ref="X18" si="5">SUM(F18:W18)</f>
        <v>37</v>
      </c>
      <c r="Y18" s="65">
        <f t="shared" ref="Y18" si="6">E18/2</f>
        <v>10.75</v>
      </c>
      <c r="Z18" s="51" t="s">
        <v>69</v>
      </c>
      <c r="AA18" s="67">
        <f t="shared" si="3"/>
        <v>19</v>
      </c>
      <c r="AB18" s="34">
        <f t="shared" si="4"/>
        <v>12</v>
      </c>
      <c r="AC18" s="90" t="s">
        <v>42</v>
      </c>
    </row>
    <row r="19" spans="1:256" ht="21.6" thickBot="1" x14ac:dyDescent="0.3">
      <c r="A19" s="1"/>
      <c r="B19" s="84" t="s">
        <v>34</v>
      </c>
      <c r="C19" s="85" t="s">
        <v>45</v>
      </c>
      <c r="D19" s="86" t="s">
        <v>12</v>
      </c>
      <c r="E19" s="93">
        <f>(31+29+29)/3</f>
        <v>29.666666666666668</v>
      </c>
      <c r="F19" s="38">
        <v>1</v>
      </c>
      <c r="G19" s="39">
        <v>2</v>
      </c>
      <c r="H19" s="42">
        <v>2</v>
      </c>
      <c r="I19" s="39">
        <v>3</v>
      </c>
      <c r="J19" s="39">
        <v>3</v>
      </c>
      <c r="K19" s="39">
        <v>2</v>
      </c>
      <c r="L19" s="39">
        <v>3</v>
      </c>
      <c r="M19" s="55">
        <v>3</v>
      </c>
      <c r="N19" s="96">
        <v>2</v>
      </c>
      <c r="O19" s="40">
        <v>2</v>
      </c>
      <c r="P19" s="62">
        <v>4</v>
      </c>
      <c r="Q19" s="88" t="s">
        <v>37</v>
      </c>
      <c r="R19" s="39">
        <v>2</v>
      </c>
      <c r="S19" s="40">
        <v>3</v>
      </c>
      <c r="T19" s="42">
        <v>3</v>
      </c>
      <c r="U19" s="39">
        <v>3</v>
      </c>
      <c r="V19" s="39">
        <v>2</v>
      </c>
      <c r="W19" s="40">
        <v>1</v>
      </c>
      <c r="X19" s="50">
        <f>SUM(F19:W19)</f>
        <v>41</v>
      </c>
      <c r="Y19" s="44">
        <f>E19/2</f>
        <v>14.833333333333334</v>
      </c>
      <c r="Z19" s="51" t="s">
        <v>46</v>
      </c>
      <c r="AA19" s="46">
        <f t="shared" si="3"/>
        <v>20</v>
      </c>
      <c r="AB19" s="47">
        <f t="shared" si="4"/>
        <v>14</v>
      </c>
      <c r="AC19" s="89" t="s">
        <v>71</v>
      </c>
    </row>
    <row r="20" spans="1:256" ht="21.6" thickBot="1" x14ac:dyDescent="0.3">
      <c r="A20" s="1"/>
      <c r="B20" s="84" t="s">
        <v>34</v>
      </c>
      <c r="C20" s="91" t="s">
        <v>47</v>
      </c>
      <c r="D20" s="97" t="s">
        <v>17</v>
      </c>
      <c r="E20" s="93">
        <f>(17+18)/2</f>
        <v>17.5</v>
      </c>
      <c r="F20" s="115">
        <v>2</v>
      </c>
      <c r="G20" s="28">
        <v>2</v>
      </c>
      <c r="H20" s="28">
        <v>4</v>
      </c>
      <c r="I20" s="29">
        <v>2</v>
      </c>
      <c r="J20" s="29">
        <v>1</v>
      </c>
      <c r="K20" s="88" t="s">
        <v>37</v>
      </c>
      <c r="L20" s="29">
        <v>2</v>
      </c>
      <c r="M20" s="88" t="s">
        <v>37</v>
      </c>
      <c r="N20" s="29">
        <v>1</v>
      </c>
      <c r="O20" s="29">
        <v>3</v>
      </c>
      <c r="P20" s="88" t="s">
        <v>37</v>
      </c>
      <c r="Q20" s="29">
        <v>2</v>
      </c>
      <c r="R20" s="29">
        <v>1</v>
      </c>
      <c r="S20" s="29">
        <v>3</v>
      </c>
      <c r="T20" s="28">
        <v>2</v>
      </c>
      <c r="U20" s="88" t="s">
        <v>37</v>
      </c>
      <c r="V20" s="29">
        <v>2</v>
      </c>
      <c r="W20" s="29">
        <v>1</v>
      </c>
      <c r="X20" s="50">
        <f t="shared" ref="X20:X23" si="7">SUM(F20:W20)</f>
        <v>28</v>
      </c>
      <c r="Y20" s="44">
        <f>E20/2</f>
        <v>8.75</v>
      </c>
      <c r="Z20" s="51" t="s">
        <v>48</v>
      </c>
      <c r="AA20" s="46">
        <f t="shared" ref="AA20:AA22" si="8">SUM(O20:W20)</f>
        <v>14</v>
      </c>
      <c r="AB20" s="47">
        <f t="shared" ref="AB20:AB23" si="9">SUM(R20:W20)</f>
        <v>9</v>
      </c>
      <c r="AC20" s="90" t="s">
        <v>42</v>
      </c>
    </row>
    <row r="21" spans="1:256" ht="21.6" thickBot="1" x14ac:dyDescent="0.3">
      <c r="A21" s="1"/>
      <c r="B21" s="84" t="s">
        <v>34</v>
      </c>
      <c r="C21" s="85" t="s">
        <v>49</v>
      </c>
      <c r="D21" s="86" t="s">
        <v>50</v>
      </c>
      <c r="E21" s="87">
        <f>(16)/1</f>
        <v>16</v>
      </c>
      <c r="F21" s="88" t="s">
        <v>37</v>
      </c>
      <c r="G21" s="42">
        <v>2</v>
      </c>
      <c r="H21" s="42">
        <v>1</v>
      </c>
      <c r="I21" s="42">
        <v>1</v>
      </c>
      <c r="J21" s="42">
        <v>4</v>
      </c>
      <c r="K21" s="42">
        <v>1</v>
      </c>
      <c r="L21" s="42">
        <v>3</v>
      </c>
      <c r="M21" s="42">
        <v>1</v>
      </c>
      <c r="N21" s="42">
        <v>2</v>
      </c>
      <c r="O21" s="28">
        <v>3</v>
      </c>
      <c r="P21" s="42">
        <v>1</v>
      </c>
      <c r="Q21" s="88" t="s">
        <v>37</v>
      </c>
      <c r="R21" s="88" t="s">
        <v>37</v>
      </c>
      <c r="S21" s="42">
        <v>2</v>
      </c>
      <c r="T21" s="42">
        <v>1</v>
      </c>
      <c r="U21" s="42">
        <v>1</v>
      </c>
      <c r="V21" s="42">
        <v>2</v>
      </c>
      <c r="W21" s="42">
        <v>2</v>
      </c>
      <c r="X21" s="63">
        <f t="shared" si="7"/>
        <v>27</v>
      </c>
      <c r="Y21" s="44">
        <f>E21/2</f>
        <v>8</v>
      </c>
      <c r="Z21" s="51" t="s">
        <v>51</v>
      </c>
      <c r="AA21" s="46">
        <f t="shared" si="8"/>
        <v>12</v>
      </c>
      <c r="AB21" s="47">
        <f t="shared" si="9"/>
        <v>8</v>
      </c>
      <c r="AC21" s="90" t="s">
        <v>52</v>
      </c>
    </row>
    <row r="22" spans="1:256" ht="21" x14ac:dyDescent="0.25">
      <c r="A22" s="1"/>
      <c r="B22" s="98" t="s">
        <v>34</v>
      </c>
      <c r="C22" s="99" t="s">
        <v>53</v>
      </c>
      <c r="D22" s="100" t="s">
        <v>54</v>
      </c>
      <c r="E22" s="101"/>
      <c r="F22" s="98"/>
      <c r="G22" s="102"/>
      <c r="H22" s="102"/>
      <c r="I22" s="102"/>
      <c r="J22" s="102"/>
      <c r="K22" s="102"/>
      <c r="L22" s="102"/>
      <c r="M22" s="103"/>
      <c r="N22" s="104"/>
      <c r="O22" s="102"/>
      <c r="P22" s="102"/>
      <c r="Q22" s="102"/>
      <c r="R22" s="102"/>
      <c r="S22" s="102"/>
      <c r="T22" s="102"/>
      <c r="U22" s="102"/>
      <c r="V22" s="102"/>
      <c r="W22" s="102"/>
      <c r="X22" s="105">
        <f t="shared" si="7"/>
        <v>0</v>
      </c>
      <c r="Y22" s="106"/>
      <c r="Z22" s="101">
        <f>X22-Y22</f>
        <v>0</v>
      </c>
      <c r="AA22" s="107">
        <f t="shared" si="8"/>
        <v>0</v>
      </c>
      <c r="AB22" s="107">
        <f t="shared" si="9"/>
        <v>0</v>
      </c>
      <c r="AC22" s="108" t="s">
        <v>55</v>
      </c>
    </row>
    <row r="23" spans="1:256" s="71" customFormat="1" ht="21.75" customHeight="1" thickBot="1" x14ac:dyDescent="0.3">
      <c r="B23" s="155" t="s">
        <v>34</v>
      </c>
      <c r="C23" s="156" t="s">
        <v>56</v>
      </c>
      <c r="D23" s="157" t="s">
        <v>17</v>
      </c>
      <c r="E23" s="158"/>
      <c r="F23" s="155"/>
      <c r="G23" s="158"/>
      <c r="H23" s="158"/>
      <c r="I23" s="158"/>
      <c r="J23" s="158"/>
      <c r="K23" s="158"/>
      <c r="L23" s="158"/>
      <c r="M23" s="159"/>
      <c r="N23" s="160"/>
      <c r="O23" s="161"/>
      <c r="P23" s="158"/>
      <c r="Q23" s="158"/>
      <c r="R23" s="158"/>
      <c r="S23" s="158"/>
      <c r="T23" s="158"/>
      <c r="U23" s="158"/>
      <c r="V23" s="158"/>
      <c r="W23" s="162"/>
      <c r="X23" s="162">
        <f t="shared" si="7"/>
        <v>0</v>
      </c>
      <c r="Y23" s="163"/>
      <c r="Z23" s="164">
        <f>SUM(N23:V23)</f>
        <v>0</v>
      </c>
      <c r="AA23" s="164">
        <f>SUM(Q23:V23)</f>
        <v>0</v>
      </c>
      <c r="AB23" s="164">
        <f t="shared" si="9"/>
        <v>0</v>
      </c>
      <c r="AC23" s="165" t="s">
        <v>55</v>
      </c>
      <c r="AD23" s="109"/>
      <c r="AE23" s="13"/>
      <c r="AF23" s="110"/>
      <c r="AG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1:256" ht="15.6" x14ac:dyDescent="0.25">
      <c r="A24" s="1"/>
      <c r="B24" s="2"/>
      <c r="C24" s="1"/>
      <c r="D24" s="1"/>
      <c r="E24" s="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1"/>
      <c r="AA24" s="5"/>
      <c r="AB24" s="5"/>
      <c r="AC24" s="1"/>
    </row>
    <row r="25" spans="1:256" ht="23.4" x14ac:dyDescent="0.25">
      <c r="A25" s="1"/>
      <c r="B25" s="136"/>
      <c r="C25" s="137" t="s">
        <v>57</v>
      </c>
      <c r="D25" s="137"/>
      <c r="E25" s="138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12"/>
      <c r="R25" s="112"/>
      <c r="S25" s="112"/>
      <c r="T25" s="112"/>
      <c r="U25" s="112"/>
      <c r="V25" s="112"/>
      <c r="W25" s="112"/>
      <c r="X25" s="113"/>
      <c r="Y25" s="113"/>
      <c r="Z25" s="111"/>
      <c r="AA25" s="5"/>
      <c r="AB25" s="5"/>
      <c r="AC25" s="1"/>
    </row>
    <row r="26" spans="1:256" ht="23.4" x14ac:dyDescent="0.45">
      <c r="A26" s="1"/>
      <c r="B26" s="139">
        <v>1</v>
      </c>
      <c r="C26" s="140" t="s">
        <v>58</v>
      </c>
      <c r="D26" s="140"/>
      <c r="E26" s="140"/>
      <c r="F26" s="140"/>
      <c r="G26" s="140"/>
      <c r="H26" s="140"/>
      <c r="I26" s="141"/>
      <c r="J26" s="136"/>
      <c r="K26" s="136"/>
      <c r="L26" s="136"/>
      <c r="M26" s="136"/>
      <c r="N26" s="136"/>
      <c r="O26" s="136"/>
      <c r="P26" s="136"/>
      <c r="Q26" s="112"/>
      <c r="R26" s="112"/>
      <c r="S26" s="112"/>
      <c r="T26" s="112"/>
      <c r="U26" s="112"/>
      <c r="V26" s="112"/>
      <c r="W26" s="112"/>
      <c r="X26" s="113"/>
      <c r="Y26" s="113"/>
      <c r="Z26" s="111"/>
      <c r="AA26" s="5"/>
      <c r="AB26" s="5"/>
      <c r="AC26" s="1"/>
    </row>
    <row r="27" spans="1:256" ht="23.4" x14ac:dyDescent="0.45">
      <c r="A27" s="1"/>
      <c r="B27" s="136"/>
      <c r="C27" s="140" t="s">
        <v>59</v>
      </c>
      <c r="D27" s="140"/>
      <c r="E27" s="140"/>
      <c r="F27" s="140"/>
      <c r="G27" s="140"/>
      <c r="H27" s="140"/>
      <c r="I27" s="136"/>
      <c r="J27" s="136"/>
      <c r="K27" s="136"/>
      <c r="L27" s="136"/>
      <c r="M27" s="136"/>
      <c r="N27" s="136"/>
      <c r="O27" s="136"/>
      <c r="P27" s="136"/>
      <c r="Q27" s="112"/>
      <c r="R27" s="112"/>
      <c r="S27" s="112"/>
      <c r="T27" s="112"/>
      <c r="U27" s="112"/>
      <c r="V27" s="112"/>
      <c r="W27" s="112"/>
      <c r="X27" s="113"/>
      <c r="Y27" s="113"/>
      <c r="Z27" s="111"/>
      <c r="AA27" s="5"/>
      <c r="AB27" s="5"/>
      <c r="AC27" s="1"/>
    </row>
    <row r="28" spans="1:256" ht="23.4" x14ac:dyDescent="0.45">
      <c r="A28" s="1"/>
      <c r="B28" s="139">
        <v>2</v>
      </c>
      <c r="C28" s="142" t="s">
        <v>60</v>
      </c>
      <c r="D28" s="142"/>
      <c r="E28" s="140"/>
      <c r="F28" s="140"/>
      <c r="G28" s="140"/>
      <c r="H28" s="140"/>
      <c r="I28" s="136"/>
      <c r="J28" s="136"/>
      <c r="K28" s="136"/>
      <c r="L28" s="136"/>
      <c r="M28" s="136"/>
      <c r="N28" s="136"/>
      <c r="O28" s="136"/>
      <c r="P28" s="136"/>
      <c r="Q28" s="112"/>
      <c r="R28" s="112"/>
      <c r="S28" s="112"/>
      <c r="T28" s="112"/>
      <c r="U28" s="112"/>
      <c r="V28" s="112"/>
      <c r="W28" s="112"/>
      <c r="X28" s="113"/>
      <c r="Y28" s="113"/>
      <c r="Z28" s="111"/>
      <c r="AA28" s="5"/>
      <c r="AB28" s="5"/>
      <c r="AC28" s="1"/>
    </row>
    <row r="29" spans="1:256" ht="23.4" x14ac:dyDescent="0.45">
      <c r="A29" s="1"/>
      <c r="B29" s="139">
        <v>3</v>
      </c>
      <c r="C29" s="140" t="s">
        <v>61</v>
      </c>
      <c r="D29" s="140"/>
      <c r="E29" s="140"/>
      <c r="F29" s="140"/>
      <c r="G29" s="140"/>
      <c r="H29" s="140"/>
      <c r="I29" s="136"/>
      <c r="J29" s="136"/>
      <c r="K29" s="136"/>
      <c r="L29" s="136"/>
      <c r="M29" s="136"/>
      <c r="N29" s="136"/>
      <c r="O29" s="136"/>
      <c r="P29" s="136"/>
      <c r="Q29" s="112"/>
      <c r="R29" s="112"/>
      <c r="S29" s="112"/>
      <c r="T29" s="112"/>
      <c r="U29" s="112"/>
      <c r="V29" s="112"/>
      <c r="W29" s="112"/>
      <c r="X29" s="113"/>
      <c r="Y29" s="113"/>
      <c r="Z29" s="111"/>
      <c r="AA29" s="5"/>
      <c r="AB29" s="5"/>
      <c r="AC29" s="1"/>
    </row>
    <row r="30" spans="1:256" ht="23.4" x14ac:dyDescent="0.45">
      <c r="A30" s="1"/>
      <c r="B30" s="139">
        <v>4</v>
      </c>
      <c r="C30" s="140" t="s">
        <v>62</v>
      </c>
      <c r="D30" s="140"/>
      <c r="E30" s="140"/>
      <c r="F30" s="140"/>
      <c r="G30" s="140"/>
      <c r="H30" s="140"/>
      <c r="I30" s="141"/>
      <c r="J30" s="136"/>
      <c r="K30" s="136"/>
      <c r="L30" s="136"/>
      <c r="M30" s="136"/>
      <c r="N30" s="136"/>
      <c r="O30" s="136"/>
      <c r="P30" s="136"/>
      <c r="Q30" s="112"/>
      <c r="R30" s="112"/>
      <c r="S30" s="112"/>
      <c r="T30" s="112"/>
      <c r="U30" s="112"/>
      <c r="V30" s="112"/>
      <c r="W30" s="112"/>
      <c r="X30" s="113"/>
      <c r="Y30" s="113"/>
      <c r="Z30" s="111"/>
      <c r="AA30" s="5"/>
      <c r="AB30" s="5"/>
      <c r="AC30" s="1"/>
    </row>
    <row r="31" spans="1:256" ht="23.4" x14ac:dyDescent="0.45">
      <c r="A31" s="1"/>
      <c r="B31" s="139">
        <v>5</v>
      </c>
      <c r="C31" s="140" t="s">
        <v>63</v>
      </c>
      <c r="D31" s="140"/>
      <c r="E31" s="138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12"/>
      <c r="R31" s="112"/>
      <c r="S31" s="112"/>
      <c r="T31" s="112"/>
      <c r="U31" s="112"/>
      <c r="V31" s="112"/>
      <c r="W31" s="112"/>
      <c r="X31" s="113"/>
      <c r="Y31" s="113"/>
      <c r="Z31" s="111"/>
      <c r="AA31" s="5"/>
      <c r="AB31" s="5"/>
      <c r="AC31" s="1"/>
    </row>
    <row r="32" spans="1:256" ht="23.4" x14ac:dyDescent="0.45">
      <c r="A32" s="1"/>
      <c r="B32" s="139">
        <v>6</v>
      </c>
      <c r="C32" s="140" t="s">
        <v>64</v>
      </c>
      <c r="D32" s="140"/>
      <c r="E32" s="140"/>
      <c r="F32" s="140"/>
      <c r="G32" s="140"/>
      <c r="H32" s="140"/>
      <c r="I32" s="136"/>
      <c r="J32" s="136"/>
      <c r="K32" s="136"/>
      <c r="L32" s="136"/>
      <c r="M32" s="136"/>
      <c r="N32" s="136"/>
      <c r="O32" s="136"/>
      <c r="P32" s="136"/>
      <c r="Q32" s="112"/>
      <c r="R32" s="112"/>
      <c r="S32" s="112"/>
      <c r="T32" s="112"/>
      <c r="U32" s="112"/>
      <c r="V32" s="112"/>
      <c r="W32" s="112"/>
      <c r="X32" s="113"/>
      <c r="Y32" s="113"/>
      <c r="Z32" s="111"/>
      <c r="AA32" s="5"/>
      <c r="AB32" s="5"/>
      <c r="AC32" s="1"/>
    </row>
    <row r="33" spans="1:29" ht="23.4" x14ac:dyDescent="0.45">
      <c r="A33" s="1"/>
      <c r="B33" s="139">
        <v>7</v>
      </c>
      <c r="C33" s="140" t="s">
        <v>65</v>
      </c>
      <c r="D33" s="140"/>
      <c r="E33" s="140"/>
      <c r="F33" s="140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12"/>
      <c r="R33" s="112"/>
      <c r="S33" s="112"/>
      <c r="T33" s="112"/>
      <c r="U33" s="112"/>
      <c r="V33" s="112"/>
      <c r="W33" s="112"/>
      <c r="X33" s="113"/>
      <c r="Y33" s="113"/>
      <c r="Z33" s="111"/>
      <c r="AA33" s="5"/>
      <c r="AB33" s="5"/>
      <c r="AC33" s="1"/>
    </row>
    <row r="34" spans="1:29" ht="23.4" x14ac:dyDescent="0.45">
      <c r="A34" s="1"/>
      <c r="B34" s="139">
        <v>8</v>
      </c>
      <c r="C34" s="143" t="s">
        <v>66</v>
      </c>
      <c r="D34" s="143"/>
      <c r="E34" s="141"/>
      <c r="F34" s="141"/>
      <c r="G34" s="141"/>
      <c r="H34" s="141"/>
      <c r="I34" s="136"/>
      <c r="J34" s="136"/>
      <c r="K34" s="136"/>
      <c r="L34" s="136"/>
      <c r="M34" s="136"/>
      <c r="N34" s="136"/>
      <c r="O34" s="136"/>
      <c r="P34" s="136"/>
      <c r="Q34" s="112"/>
      <c r="R34" s="112"/>
      <c r="S34" s="112"/>
      <c r="T34" s="112"/>
      <c r="U34" s="112"/>
      <c r="V34" s="112"/>
      <c r="W34" s="112"/>
      <c r="X34" s="113"/>
      <c r="Y34" s="113"/>
      <c r="Z34" s="111"/>
      <c r="AA34" s="5"/>
      <c r="AB34" s="5"/>
      <c r="AC34" s="1"/>
    </row>
    <row r="35" spans="1:29" ht="23.4" x14ac:dyDescent="0.25">
      <c r="A35" s="1"/>
      <c r="B35" s="139">
        <v>9</v>
      </c>
      <c r="C35" s="144" t="s">
        <v>67</v>
      </c>
      <c r="D35" s="144"/>
      <c r="E35" s="138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12"/>
      <c r="R35" s="112"/>
      <c r="S35" s="112"/>
      <c r="T35" s="112"/>
      <c r="U35" s="112"/>
      <c r="V35" s="112"/>
      <c r="W35" s="112"/>
      <c r="X35" s="113"/>
      <c r="Y35" s="113"/>
      <c r="Z35" s="111"/>
      <c r="AA35" s="5"/>
      <c r="AB35" s="5"/>
      <c r="AC35" s="1"/>
    </row>
    <row r="36" spans="1:29" ht="22.8" x14ac:dyDescent="0.4"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</row>
  </sheetData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24-Eclectic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cp:lastPrinted>2019-06-04T09:54:57Z</cp:lastPrinted>
  <dcterms:created xsi:type="dcterms:W3CDTF">2018-06-17T11:40:04Z</dcterms:created>
  <dcterms:modified xsi:type="dcterms:W3CDTF">2019-06-24T07:05:22Z</dcterms:modified>
</cp:coreProperties>
</file>