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6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wner\Documents\Aardvarks\Web Site\"/>
    </mc:Choice>
  </mc:AlternateContent>
  <bookViews>
    <workbookView xWindow="0" yWindow="0" windowWidth="23040" windowHeight="9108"/>
  </bookViews>
  <sheets>
    <sheet name="2007Tourrev" sheetId="1" r:id="rId1"/>
    <sheet name="2007Tourrev (2)" sheetId="4" r:id="rId2"/>
  </sheets>
  <definedNames>
    <definedName name="_xlnm.Print_Area" localSheetId="1">'2007Tourrev (2)'!$A$1:$AE$54</definedName>
  </definedNames>
  <calcPr calcId="171027"/>
</workbook>
</file>

<file path=xl/calcChain.xml><?xml version="1.0" encoding="utf-8"?>
<calcChain xmlns="http://schemas.openxmlformats.org/spreadsheetml/2006/main">
  <c r="Z28" i="4" l="1"/>
  <c r="AB28" i="4" s="1"/>
  <c r="Z25" i="4"/>
  <c r="R31" i="4"/>
  <c r="P30" i="4"/>
  <c r="P32" i="4" s="1"/>
  <c r="L30" i="4"/>
  <c r="L32" i="4" s="1"/>
  <c r="E30" i="4"/>
  <c r="AE28" i="4"/>
  <c r="X28" i="4"/>
  <c r="R28" i="4"/>
  <c r="H28" i="4"/>
  <c r="K28" i="4" s="1"/>
  <c r="AE27" i="4"/>
  <c r="X27" i="4"/>
  <c r="R27" i="4"/>
  <c r="H27" i="4"/>
  <c r="K27" i="4"/>
  <c r="O27" i="4" s="1"/>
  <c r="Z27" i="4" s="1"/>
  <c r="AE26" i="4"/>
  <c r="X26" i="4"/>
  <c r="R26" i="4"/>
  <c r="H26" i="4"/>
  <c r="K26" i="4" s="1"/>
  <c r="O26" i="4" s="1"/>
  <c r="Z26" i="4" s="1"/>
  <c r="AE25" i="4"/>
  <c r="AB25" i="4"/>
  <c r="X25" i="4"/>
  <c r="R25" i="4"/>
  <c r="H25" i="4"/>
  <c r="K25" i="4"/>
  <c r="AE24" i="4"/>
  <c r="X24" i="4"/>
  <c r="R24" i="4"/>
  <c r="H24" i="4"/>
  <c r="K24" i="4" s="1"/>
  <c r="O24" i="4" s="1"/>
  <c r="Z24" i="4" s="1"/>
  <c r="AE23" i="4"/>
  <c r="X23" i="4"/>
  <c r="R23" i="4"/>
  <c r="H23" i="4"/>
  <c r="K23" i="4"/>
  <c r="O23" i="4" s="1"/>
  <c r="Z23" i="4" s="1"/>
  <c r="AE22" i="4"/>
  <c r="X22" i="4"/>
  <c r="R22" i="4"/>
  <c r="H22" i="4"/>
  <c r="K22" i="4" s="1"/>
  <c r="O22" i="4" s="1"/>
  <c r="Z22" i="4" s="1"/>
  <c r="AE21" i="4"/>
  <c r="X21" i="4"/>
  <c r="R21" i="4"/>
  <c r="H21" i="4"/>
  <c r="K21" i="4" s="1"/>
  <c r="O21" i="4" s="1"/>
  <c r="Z21" i="4" s="1"/>
  <c r="AE20" i="4"/>
  <c r="X20" i="4"/>
  <c r="R20" i="4"/>
  <c r="H20" i="4"/>
  <c r="K20" i="4" s="1"/>
  <c r="O20" i="4" s="1"/>
  <c r="Z20" i="4" s="1"/>
  <c r="AE19" i="4"/>
  <c r="X19" i="4"/>
  <c r="R19" i="4"/>
  <c r="H19" i="4"/>
  <c r="K19" i="4"/>
  <c r="O19" i="4" s="1"/>
  <c r="Z19" i="4" s="1"/>
  <c r="AE18" i="4"/>
  <c r="X18" i="4"/>
  <c r="R18" i="4"/>
  <c r="O18" i="4"/>
  <c r="Z18" i="4" s="1"/>
  <c r="H18" i="4"/>
  <c r="K18" i="4" s="1"/>
  <c r="A18" i="4"/>
  <c r="AE17" i="4"/>
  <c r="X17" i="4"/>
  <c r="R17" i="4"/>
  <c r="H17" i="4"/>
  <c r="K17" i="4" s="1"/>
  <c r="O17" i="4" s="1"/>
  <c r="Z17" i="4" s="1"/>
  <c r="AE16" i="4"/>
  <c r="X16" i="4"/>
  <c r="R16" i="4"/>
  <c r="H16" i="4"/>
  <c r="K16" i="4" s="1"/>
  <c r="O16" i="4" s="1"/>
  <c r="Z16" i="4" s="1"/>
  <c r="AE15" i="4"/>
  <c r="X15" i="4"/>
  <c r="R15" i="4"/>
  <c r="H15" i="4"/>
  <c r="K15" i="4"/>
  <c r="O15" i="4" s="1"/>
  <c r="Z15" i="4" s="1"/>
  <c r="AE14" i="4"/>
  <c r="X14" i="4"/>
  <c r="R14" i="4"/>
  <c r="H14" i="4"/>
  <c r="K14" i="4" s="1"/>
  <c r="O14" i="4" s="1"/>
  <c r="Z14" i="4" s="1"/>
  <c r="A14" i="4"/>
  <c r="AE13" i="4"/>
  <c r="X13" i="4"/>
  <c r="R13" i="4"/>
  <c r="O13" i="4"/>
  <c r="Z13" i="4" s="1"/>
  <c r="D13" i="4"/>
  <c r="H13" i="4" s="1"/>
  <c r="K13" i="4" s="1"/>
  <c r="AE12" i="4"/>
  <c r="X12" i="4"/>
  <c r="R12" i="4"/>
  <c r="O12" i="4"/>
  <c r="Z12" i="4" s="1"/>
  <c r="H12" i="4"/>
  <c r="K12" i="4" s="1"/>
  <c r="AE11" i="4"/>
  <c r="X11" i="4"/>
  <c r="R11" i="4"/>
  <c r="H11" i="4"/>
  <c r="K11" i="4"/>
  <c r="O11" i="4" s="1"/>
  <c r="Z11" i="4" s="1"/>
  <c r="AE10" i="4"/>
  <c r="X10" i="4"/>
  <c r="R10" i="4"/>
  <c r="H10" i="4"/>
  <c r="K10" i="4" s="1"/>
  <c r="O10" i="4" s="1"/>
  <c r="Z10" i="4" s="1"/>
  <c r="AE9" i="4"/>
  <c r="X9" i="4"/>
  <c r="R9" i="4"/>
  <c r="D9" i="4"/>
  <c r="H9" i="4" s="1"/>
  <c r="K9" i="4" s="1"/>
  <c r="O9" i="4" s="1"/>
  <c r="Z9" i="4" s="1"/>
  <c r="AE8" i="4"/>
  <c r="X8" i="4"/>
  <c r="R8" i="4"/>
  <c r="O8" i="4"/>
  <c r="Z8" i="4"/>
  <c r="H8" i="4"/>
  <c r="K8" i="4" s="1"/>
  <c r="R31" i="1"/>
  <c r="P30" i="1"/>
  <c r="P32" i="1"/>
  <c r="L30" i="1"/>
  <c r="L32" i="1" s="1"/>
  <c r="E30" i="1"/>
  <c r="E32" i="1" s="1"/>
  <c r="AG28" i="1"/>
  <c r="X28" i="1"/>
  <c r="R28" i="1"/>
  <c r="H28" i="1"/>
  <c r="K28" i="1" s="1"/>
  <c r="Z28" i="1" s="1"/>
  <c r="AG27" i="1"/>
  <c r="X27" i="1"/>
  <c r="R27" i="1"/>
  <c r="H27" i="1"/>
  <c r="K27" i="1"/>
  <c r="Z27" i="1" s="1"/>
  <c r="AG26" i="1"/>
  <c r="X26" i="1"/>
  <c r="R26" i="1"/>
  <c r="H26" i="1"/>
  <c r="K26" i="1" s="1"/>
  <c r="AG25" i="1"/>
  <c r="X25" i="1"/>
  <c r="R25" i="1"/>
  <c r="H25" i="1"/>
  <c r="K25" i="1" s="1"/>
  <c r="Z25" i="1" s="1"/>
  <c r="AE25" i="1" s="1"/>
  <c r="AG24" i="1"/>
  <c r="X24" i="1"/>
  <c r="R24" i="1"/>
  <c r="H24" i="1"/>
  <c r="K24" i="1" s="1"/>
  <c r="AG23" i="1"/>
  <c r="X23" i="1"/>
  <c r="R23" i="1"/>
  <c r="H23" i="1"/>
  <c r="K23" i="1" s="1"/>
  <c r="AG22" i="1"/>
  <c r="X22" i="1"/>
  <c r="R22" i="1"/>
  <c r="H22" i="1"/>
  <c r="K22" i="1"/>
  <c r="AG21" i="1"/>
  <c r="X21" i="1"/>
  <c r="R21" i="1"/>
  <c r="H21" i="1"/>
  <c r="K21" i="1"/>
  <c r="O21" i="1" s="1"/>
  <c r="Z21" i="1" s="1"/>
  <c r="AG20" i="1"/>
  <c r="X20" i="1"/>
  <c r="R20" i="1"/>
  <c r="H20" i="1"/>
  <c r="K20" i="1" s="1"/>
  <c r="AG19" i="1"/>
  <c r="X19" i="1"/>
  <c r="R19" i="1"/>
  <c r="H19" i="1"/>
  <c r="K19" i="1" s="1"/>
  <c r="AG18" i="1"/>
  <c r="X18" i="1"/>
  <c r="R18" i="1"/>
  <c r="O18" i="1"/>
  <c r="H18" i="1"/>
  <c r="K18" i="1"/>
  <c r="Z18" i="1" s="1"/>
  <c r="AG17" i="1"/>
  <c r="X17" i="1"/>
  <c r="R17" i="1"/>
  <c r="H17" i="1"/>
  <c r="K17" i="1" s="1"/>
  <c r="AG16" i="1"/>
  <c r="X16" i="1"/>
  <c r="R16" i="1"/>
  <c r="H16" i="1"/>
  <c r="K16" i="1" s="1"/>
  <c r="AG15" i="1"/>
  <c r="X15" i="1"/>
  <c r="R15" i="1"/>
  <c r="H15" i="1"/>
  <c r="K15" i="1" s="1"/>
  <c r="AG14" i="1"/>
  <c r="X14" i="1"/>
  <c r="R14" i="1"/>
  <c r="H14" i="1"/>
  <c r="K14" i="1"/>
  <c r="AG13" i="1"/>
  <c r="X13" i="1"/>
  <c r="R13" i="1"/>
  <c r="O13" i="1"/>
  <c r="D13" i="1"/>
  <c r="AG12" i="1"/>
  <c r="X12" i="1"/>
  <c r="R12" i="1"/>
  <c r="O12" i="1"/>
  <c r="H12" i="1"/>
  <c r="K12" i="1" s="1"/>
  <c r="Z12" i="1" s="1"/>
  <c r="AG11" i="1"/>
  <c r="X11" i="1"/>
  <c r="R11" i="1"/>
  <c r="H11" i="1"/>
  <c r="K11" i="1"/>
  <c r="O11" i="1" s="1"/>
  <c r="AG10" i="1"/>
  <c r="X10" i="1"/>
  <c r="R10" i="1"/>
  <c r="H10" i="1"/>
  <c r="K10" i="1"/>
  <c r="AG9" i="1"/>
  <c r="X9" i="1"/>
  <c r="R9" i="1"/>
  <c r="D9" i="1"/>
  <c r="AG8" i="1"/>
  <c r="X8" i="1"/>
  <c r="R8" i="1"/>
  <c r="O8" i="1"/>
  <c r="H8" i="1"/>
  <c r="K8" i="1" s="1"/>
  <c r="Z8" i="1" s="1"/>
  <c r="O10" i="1"/>
  <c r="O14" i="1"/>
  <c r="Z14" i="1" s="1"/>
  <c r="H13" i="1"/>
  <c r="K13" i="1" s="1"/>
  <c r="Z13" i="1" s="1"/>
  <c r="Z10" i="1"/>
  <c r="O22" i="1"/>
  <c r="Z22" i="1" s="1"/>
  <c r="AB8" i="4"/>
  <c r="AD8" i="4"/>
  <c r="H9" i="1"/>
  <c r="K9" i="1"/>
  <c r="O27" i="1"/>
  <c r="E32" i="4"/>
  <c r="R30" i="4"/>
  <c r="R32" i="4" s="1"/>
  <c r="R33" i="4" s="1"/>
  <c r="O24" i="1" l="1"/>
  <c r="Z24" i="1"/>
  <c r="Z26" i="1"/>
  <c r="O26" i="1"/>
  <c r="O19" i="1"/>
  <c r="Z19" i="1"/>
  <c r="O20" i="1"/>
  <c r="Z20" i="1" s="1"/>
  <c r="AD12" i="4"/>
  <c r="AB12" i="4"/>
  <c r="O15" i="1"/>
  <c r="Z15" i="1" s="1"/>
  <c r="O23" i="1"/>
  <c r="Z23" i="1" s="1"/>
  <c r="AB9" i="4"/>
  <c r="AD9" i="4"/>
  <c r="AD13" i="4"/>
  <c r="AB13" i="4"/>
  <c r="AB18" i="4"/>
  <c r="AD18" i="4"/>
  <c r="AB19" i="4"/>
  <c r="AD19" i="4"/>
  <c r="AD26" i="4"/>
  <c r="AB26" i="4"/>
  <c r="AD27" i="4"/>
  <c r="AB27" i="4"/>
  <c r="O16" i="1"/>
  <c r="Z16" i="1" s="1"/>
  <c r="O17" i="1"/>
  <c r="Z17" i="1" s="1"/>
  <c r="AD10" i="4"/>
  <c r="AB10" i="4"/>
  <c r="AD11" i="4"/>
  <c r="AB11" i="4"/>
  <c r="AD14" i="4"/>
  <c r="AB14" i="4"/>
  <c r="AB15" i="4"/>
  <c r="AD15" i="4"/>
  <c r="AD20" i="4"/>
  <c r="AB20" i="4"/>
  <c r="AD21" i="4"/>
  <c r="AB21" i="4"/>
  <c r="AD22" i="4"/>
  <c r="AB22" i="4"/>
  <c r="AD23" i="4"/>
  <c r="AB23" i="4"/>
  <c r="AD16" i="4"/>
  <c r="AB16" i="4"/>
  <c r="AD17" i="4"/>
  <c r="AB17" i="4"/>
  <c r="AB24" i="4"/>
  <c r="AD24" i="4"/>
  <c r="O9" i="1"/>
  <c r="Z9" i="1" s="1"/>
  <c r="Z11" i="1"/>
  <c r="R30" i="1"/>
  <c r="R32" i="1" s="1"/>
  <c r="R33" i="1" s="1"/>
  <c r="AA19" i="1" l="1"/>
  <c r="AB19" i="1" s="1"/>
  <c r="AC19" i="1" s="1"/>
  <c r="AE19" i="1" s="1"/>
  <c r="AA11" i="1"/>
  <c r="AB11" i="1" s="1"/>
  <c r="AA28" i="1"/>
  <c r="AB28" i="1" s="1"/>
  <c r="AC28" i="1" s="1"/>
  <c r="AE28" i="1" s="1"/>
  <c r="AA21" i="1"/>
  <c r="AB21" i="1" s="1"/>
  <c r="AA17" i="1"/>
  <c r="AB17" i="1" s="1"/>
  <c r="AC17" i="1" s="1"/>
  <c r="AE17" i="1" s="1"/>
  <c r="AA8" i="1"/>
  <c r="AB8" i="1" s="1"/>
  <c r="AA27" i="1"/>
  <c r="AB27" i="1" s="1"/>
  <c r="AC27" i="1" s="1"/>
  <c r="AE27" i="1" s="1"/>
  <c r="AA13" i="1"/>
  <c r="AB13" i="1" s="1"/>
  <c r="AA26" i="1"/>
  <c r="AB26" i="1" s="1"/>
  <c r="AC26" i="1" s="1"/>
  <c r="AE26" i="1" s="1"/>
  <c r="AA24" i="1"/>
  <c r="AB24" i="1" s="1"/>
  <c r="AA22" i="1"/>
  <c r="AB22" i="1" s="1"/>
  <c r="AC22" i="1" s="1"/>
  <c r="AE22" i="1" s="1"/>
  <c r="AA20" i="1"/>
  <c r="AB20" i="1" s="1"/>
  <c r="AA18" i="1"/>
  <c r="AB18" i="1" s="1"/>
  <c r="AC18" i="1" s="1"/>
  <c r="AE18" i="1" s="1"/>
  <c r="AA16" i="1"/>
  <c r="AB16" i="1" s="1"/>
  <c r="AA14" i="1"/>
  <c r="AB14" i="1" s="1"/>
  <c r="AC14" i="1" s="1"/>
  <c r="AE14" i="1" s="1"/>
  <c r="AA12" i="1"/>
  <c r="AB12" i="1" s="1"/>
  <c r="AA10" i="1"/>
  <c r="AB10" i="1" s="1"/>
  <c r="AC10" i="1" s="1"/>
  <c r="AE10" i="1" s="1"/>
  <c r="AA25" i="1"/>
  <c r="AB25" i="1" s="1"/>
  <c r="AC30" i="1" s="1"/>
  <c r="AA23" i="1"/>
  <c r="AB23" i="1" s="1"/>
  <c r="AC23" i="1" s="1"/>
  <c r="AE23" i="1" s="1"/>
  <c r="AA15" i="1"/>
  <c r="AB15" i="1" s="1"/>
  <c r="AA9" i="1"/>
  <c r="AB9" i="1" s="1"/>
  <c r="AC9" i="1" s="1"/>
  <c r="AE9" i="1" s="1"/>
  <c r="AC15" i="1" l="1"/>
  <c r="AE15" i="1" s="1"/>
  <c r="AC12" i="1"/>
  <c r="AE12" i="1" s="1"/>
  <c r="AC20" i="1"/>
  <c r="AE20" i="1" s="1"/>
  <c r="AC13" i="1"/>
  <c r="AE13" i="1" s="1"/>
  <c r="AC21" i="1"/>
  <c r="AE21" i="1" s="1"/>
  <c r="AC16" i="1"/>
  <c r="AE16" i="1" s="1"/>
  <c r="AC24" i="1"/>
  <c r="AE24" i="1" s="1"/>
  <c r="AC8" i="1"/>
  <c r="AE8" i="1" s="1"/>
  <c r="AC11" i="1"/>
  <c r="AE11" i="1" s="1"/>
</calcChain>
</file>

<file path=xl/comments1.xml><?xml version="1.0" encoding="utf-8"?>
<comments xmlns="http://schemas.openxmlformats.org/spreadsheetml/2006/main">
  <authors>
    <author>Nick Burnett</author>
  </authors>
  <commentList>
    <comment ref="D9" authorId="0" shapeId="0">
      <text>
        <r>
          <rPr>
            <b/>
            <sz val="8"/>
            <color indexed="81"/>
            <rFont val="Tahoma"/>
            <family val="2"/>
          </rPr>
          <t>Nick Burnett:</t>
        </r>
        <r>
          <rPr>
            <sz val="8"/>
            <color indexed="81"/>
            <rFont val="Tahoma"/>
            <family val="2"/>
          </rPr>
          <t xml:space="preserve">
honest adj prior to start</t>
        </r>
      </text>
    </comment>
    <comment ref="D13" authorId="0" shapeId="0">
      <text>
        <r>
          <rPr>
            <b/>
            <sz val="8"/>
            <color indexed="81"/>
            <rFont val="Tahoma"/>
            <family val="2"/>
          </rPr>
          <t>Nick Burnett:</t>
        </r>
        <r>
          <rPr>
            <sz val="8"/>
            <color indexed="81"/>
            <rFont val="Tahoma"/>
            <family val="2"/>
          </rPr>
          <t xml:space="preserve">
honest adj prior to start</t>
        </r>
      </text>
    </comment>
    <comment ref="R27" authorId="0" shapeId="0">
      <text>
        <r>
          <rPr>
            <b/>
            <sz val="8"/>
            <color indexed="81"/>
            <rFont val="Tahoma"/>
            <family val="2"/>
          </rPr>
          <t>Nick Burnett:</t>
        </r>
        <r>
          <rPr>
            <sz val="8"/>
            <color indexed="81"/>
            <rFont val="Tahoma"/>
            <family val="2"/>
          </rPr>
          <t xml:space="preserve">
2 rds only-NQ</t>
        </r>
      </text>
    </comment>
    <comment ref="R28" authorId="0" shapeId="0">
      <text>
        <r>
          <rPr>
            <b/>
            <sz val="8"/>
            <color indexed="81"/>
            <rFont val="Tahoma"/>
            <family val="2"/>
          </rPr>
          <t>Nick Burnett:</t>
        </r>
        <r>
          <rPr>
            <sz val="8"/>
            <color indexed="81"/>
            <rFont val="Tahoma"/>
            <family val="2"/>
          </rPr>
          <t xml:space="preserve">
2 rds only-NQ</t>
        </r>
      </text>
    </comment>
    <comment ref="AB28" authorId="0" shapeId="0">
      <text>
        <r>
          <rPr>
            <b/>
            <sz val="8"/>
            <color indexed="81"/>
            <rFont val="Tahoma"/>
            <family val="2"/>
          </rPr>
          <t>Nick Burnett:</t>
        </r>
        <r>
          <rPr>
            <sz val="8"/>
            <color indexed="81"/>
            <rFont val="Tahoma"/>
            <family val="2"/>
          </rPr>
          <t xml:space="preserve">
% adj NOT carried out on this hcap, as only 2 rds played</t>
        </r>
      </text>
    </comment>
  </commentList>
</comments>
</file>

<file path=xl/comments2.xml><?xml version="1.0" encoding="utf-8"?>
<comments xmlns="http://schemas.openxmlformats.org/spreadsheetml/2006/main">
  <authors>
    <author>Nick Burnett</author>
  </authors>
  <commentList>
    <comment ref="A9" authorId="0" shapeId="0">
      <text>
        <r>
          <rPr>
            <b/>
            <sz val="8"/>
            <color indexed="81"/>
            <rFont val="Tahoma"/>
            <family val="2"/>
          </rPr>
          <t>Nick Burnett:</t>
        </r>
        <r>
          <rPr>
            <sz val="8"/>
            <color indexed="81"/>
            <rFont val="Tahoma"/>
            <family val="2"/>
          </rPr>
          <t xml:space="preserve">
Honest reduction down from 17 to 12</t>
        </r>
      </text>
    </comment>
    <comment ref="D9" authorId="0" shapeId="0">
      <text>
        <r>
          <rPr>
            <b/>
            <sz val="8"/>
            <color indexed="81"/>
            <rFont val="Tahoma"/>
            <family val="2"/>
          </rPr>
          <t>Nick Burnett:</t>
        </r>
        <r>
          <rPr>
            <sz val="8"/>
            <color indexed="81"/>
            <rFont val="Tahoma"/>
            <family val="2"/>
          </rPr>
          <t xml:space="preserve">
honest adj prior to start</t>
        </r>
      </text>
    </comment>
    <comment ref="A13" authorId="0" shapeId="0">
      <text>
        <r>
          <rPr>
            <b/>
            <sz val="8"/>
            <color indexed="81"/>
            <rFont val="Tahoma"/>
            <family val="2"/>
          </rPr>
          <t>Nick Burnett:</t>
        </r>
        <r>
          <rPr>
            <sz val="8"/>
            <color indexed="81"/>
            <rFont val="Tahoma"/>
            <family val="2"/>
          </rPr>
          <t xml:space="preserve">
honest reduction 22.7 down to 21</t>
        </r>
      </text>
    </comment>
    <comment ref="R27" authorId="0" shapeId="0">
      <text>
        <r>
          <rPr>
            <b/>
            <sz val="8"/>
            <color indexed="81"/>
            <rFont val="Tahoma"/>
            <family val="2"/>
          </rPr>
          <t>Nick Burnett:</t>
        </r>
        <r>
          <rPr>
            <sz val="8"/>
            <color indexed="81"/>
            <rFont val="Tahoma"/>
            <family val="2"/>
          </rPr>
          <t xml:space="preserve">
2 rds only-NQ</t>
        </r>
      </text>
    </comment>
    <comment ref="R28" authorId="0" shapeId="0">
      <text>
        <r>
          <rPr>
            <b/>
            <sz val="8"/>
            <color indexed="81"/>
            <rFont val="Tahoma"/>
            <family val="2"/>
          </rPr>
          <t>Nick Burnett:</t>
        </r>
        <r>
          <rPr>
            <sz val="8"/>
            <color indexed="81"/>
            <rFont val="Tahoma"/>
            <family val="2"/>
          </rPr>
          <t xml:space="preserve">
2 rds only-NQ</t>
        </r>
      </text>
    </comment>
  </commentList>
</comments>
</file>

<file path=xl/sharedStrings.xml><?xml version="1.0" encoding="utf-8"?>
<sst xmlns="http://schemas.openxmlformats.org/spreadsheetml/2006/main" count="438" uniqueCount="147">
  <si>
    <t>AARDVARKS GOLFING SOCIETY</t>
  </si>
  <si>
    <t>ANNUAL TOUR</t>
  </si>
  <si>
    <t>SOUTH YORKSHIRE</t>
  </si>
  <si>
    <t>indicates</t>
  </si>
  <si>
    <t>2008 Handicap review</t>
  </si>
  <si>
    <t>Tour</t>
  </si>
  <si>
    <t>Debut</t>
  </si>
  <si>
    <t>to 26/6</t>
  </si>
  <si>
    <t>Individ.</t>
  </si>
  <si>
    <t>tourn</t>
  </si>
  <si>
    <t>% adj</t>
  </si>
  <si>
    <t>rev adj</t>
  </si>
  <si>
    <t>NB:-EXTRA</t>
  </si>
  <si>
    <t>end</t>
  </si>
  <si>
    <t>Initial</t>
  </si>
  <si>
    <t>Round 1 (pts)</t>
  </si>
  <si>
    <t>HC</t>
  </si>
  <si>
    <t>RC</t>
  </si>
  <si>
    <t>Ryder Cup</t>
  </si>
  <si>
    <t>Round 2</t>
  </si>
  <si>
    <t>Round 3</t>
  </si>
  <si>
    <t>TOTAL</t>
  </si>
  <si>
    <t>Final</t>
  </si>
  <si>
    <t>BACK 9 PLAY-OFF</t>
  </si>
  <si>
    <t>aver</t>
  </si>
  <si>
    <t>Aver</t>
  </si>
  <si>
    <t>Rev</t>
  </si>
  <si>
    <t>to max</t>
  </si>
  <si>
    <t>to gen</t>
  </si>
  <si>
    <t xml:space="preserve"> H'cap adj</t>
  </si>
  <si>
    <t>NAME</t>
  </si>
  <si>
    <t>H'Cap</t>
  </si>
  <si>
    <t>Silkstone GC</t>
  </si>
  <si>
    <t>Adj</t>
  </si>
  <si>
    <t>res</t>
  </si>
  <si>
    <t>Sitwell Pk GC</t>
  </si>
  <si>
    <t>Lees Hall GC</t>
  </si>
  <si>
    <t>PTS</t>
  </si>
  <si>
    <t>Postn</t>
  </si>
  <si>
    <t>Rd 1</t>
  </si>
  <si>
    <t>Rd 2</t>
  </si>
  <si>
    <t>Rd 3</t>
  </si>
  <si>
    <t>Total</t>
  </si>
  <si>
    <t>hcap</t>
  </si>
  <si>
    <t>gen adj</t>
  </si>
  <si>
    <t>for 2008 tour</t>
  </si>
  <si>
    <t xml:space="preserve">D </t>
  </si>
  <si>
    <t>PITTAWAY</t>
  </si>
  <si>
    <t>H</t>
  </si>
  <si>
    <t>,+1-1</t>
  </si>
  <si>
    <t xml:space="preserve">S </t>
  </si>
  <si>
    <t>ELWAY</t>
  </si>
  <si>
    <t>L</t>
  </si>
  <si>
    <t>b9</t>
  </si>
  <si>
    <t xml:space="preserve">C </t>
  </si>
  <si>
    <t>TAYLOR(c )</t>
  </si>
  <si>
    <t>D</t>
  </si>
  <si>
    <t>BROWN</t>
  </si>
  <si>
    <t>W</t>
  </si>
  <si>
    <t>G</t>
  </si>
  <si>
    <t>WAGG</t>
  </si>
  <si>
    <t>,+1-4</t>
  </si>
  <si>
    <t>J</t>
  </si>
  <si>
    <t>DONNELLY</t>
  </si>
  <si>
    <t>b6</t>
  </si>
  <si>
    <t>,+1-5</t>
  </si>
  <si>
    <t>C</t>
  </si>
  <si>
    <t>ADAMS</t>
  </si>
  <si>
    <t>2-shot 06 inc</t>
  </si>
  <si>
    <t>R</t>
  </si>
  <si>
    <t>ALLOTT</t>
  </si>
  <si>
    <t>I</t>
  </si>
  <si>
    <t>STOKES</t>
  </si>
  <si>
    <t xml:space="preserve">A </t>
  </si>
  <si>
    <t>LUTHER</t>
  </si>
  <si>
    <t>NICHOLSON</t>
  </si>
  <si>
    <t>,+1+3</t>
  </si>
  <si>
    <t>3-shot 06 inc</t>
  </si>
  <si>
    <t>WILKS</t>
  </si>
  <si>
    <t>N</t>
  </si>
  <si>
    <t>BURNETT</t>
  </si>
  <si>
    <t>K</t>
  </si>
  <si>
    <t>TAYLOR(k)</t>
  </si>
  <si>
    <t>JUDD</t>
  </si>
  <si>
    <t>PALMER</t>
  </si>
  <si>
    <t>ENTWISLE</t>
  </si>
  <si>
    <t>McGUIRE</t>
  </si>
  <si>
    <t>,+1+4</t>
  </si>
  <si>
    <t>28*</t>
  </si>
  <si>
    <t>VENES</t>
  </si>
  <si>
    <t>TIPLER</t>
  </si>
  <si>
    <t>DNP</t>
  </si>
  <si>
    <t>NQ</t>
  </si>
  <si>
    <t>1-shot 06 inc</t>
  </si>
  <si>
    <t>BROGDEN</t>
  </si>
  <si>
    <t>EUR 5.5-4.5</t>
  </si>
  <si>
    <t>total</t>
  </si>
  <si>
    <t>no</t>
  </si>
  <si>
    <t>aver sc</t>
  </si>
  <si>
    <t>tot aver sc</t>
  </si>
  <si>
    <t xml:space="preserve">nb in the event of a tie, </t>
  </si>
  <si>
    <t xml:space="preserve">nb </t>
  </si>
  <si>
    <t>Handicap adjustments based as follows:</t>
  </si>
  <si>
    <t xml:space="preserve">the final result shall be </t>
  </si>
  <si>
    <t>Last years winners</t>
  </si>
  <si>
    <t>( 1 Year only )</t>
  </si>
  <si>
    <t>Prev years winners</t>
  </si>
  <si>
    <t xml:space="preserve">decided on the aggregate </t>
  </si>
  <si>
    <t>1st place</t>
  </si>
  <si>
    <t>minus</t>
  </si>
  <si>
    <t>Shots (NICHOLSON)</t>
  </si>
  <si>
    <t>plus</t>
  </si>
  <si>
    <t>Shots (COLTON)</t>
  </si>
  <si>
    <t xml:space="preserve">total of the best back 9 scores </t>
  </si>
  <si>
    <t>2nd place</t>
  </si>
  <si>
    <t>Shots (ADAMS)</t>
  </si>
  <si>
    <t>Shot (ENTWISLE)</t>
  </si>
  <si>
    <t>(then back6,3 etc), over 3 rounds</t>
  </si>
  <si>
    <t>3rd place</t>
  </si>
  <si>
    <t>Shot (TIPLER)</t>
  </si>
  <si>
    <t>(nb: additions accounted for in y/e review)</t>
  </si>
  <si>
    <t>After rounds 1+2 only</t>
  </si>
  <si>
    <t>Shots</t>
  </si>
  <si>
    <t>Last place</t>
  </si>
  <si>
    <t>2nd last</t>
  </si>
  <si>
    <t>3rd last</t>
  </si>
  <si>
    <t>4th place</t>
  </si>
  <si>
    <t>4th last</t>
  </si>
  <si>
    <t>5th place</t>
  </si>
  <si>
    <t>Shot</t>
  </si>
  <si>
    <t>5th last</t>
  </si>
  <si>
    <t>Rounds 1+2 only</t>
  </si>
  <si>
    <t>1st place by</t>
  </si>
  <si>
    <t>minus extra</t>
  </si>
  <si>
    <t>Shots(1 Round only)</t>
  </si>
  <si>
    <t>18 or more  pts</t>
  </si>
  <si>
    <t>plus extra</t>
  </si>
  <si>
    <t>5 or more clear points</t>
  </si>
  <si>
    <t>adrift of 1st</t>
  </si>
  <si>
    <t>Ryder Cup losers</t>
  </si>
  <si>
    <t>Shot(for Round 2 only)</t>
  </si>
  <si>
    <t>Rev2</t>
  </si>
  <si>
    <t>Closing</t>
  </si>
  <si>
    <t>Gen H'Cap</t>
  </si>
  <si>
    <t>Prop New</t>
  </si>
  <si>
    <t>end 2006</t>
  </si>
  <si>
    <t>Tour H'Cap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</si>
</sst>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0.0000"/>
    <numFmt numFmtId="166" formatCode="0.000"/>
  </numFmts>
  <fonts count="17" x14ac:knownFonts="1">
    <font>
      <sz val="10"/>
      <name val="Arial"/>
    </font>
    <font>
      <b/>
      <sz val="16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2"/>
      <color indexed="10"/>
      <name val="Arial"/>
      <family val="2"/>
    </font>
    <font>
      <b/>
      <sz val="10"/>
      <color indexed="10"/>
      <name val="Arial"/>
      <family val="2"/>
    </font>
    <font>
      <b/>
      <sz val="8"/>
      <name val="Arial"/>
      <family val="2"/>
    </font>
    <font>
      <b/>
      <u/>
      <sz val="10"/>
      <name val="Arial"/>
      <family val="2"/>
    </font>
    <font>
      <b/>
      <u/>
      <sz val="12"/>
      <name val="Arial"/>
      <family val="2"/>
    </font>
    <font>
      <u/>
      <sz val="10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</fonts>
  <fills count="16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4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vertical="center"/>
    </xf>
    <xf numFmtId="0" fontId="2" fillId="0" borderId="0" xfId="0" applyFont="1" applyAlignment="1">
      <alignment vertical="center"/>
    </xf>
    <xf numFmtId="17" fontId="3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0" fillId="2" borderId="0" xfId="0" applyFill="1" applyAlignment="1">
      <alignment vertical="center"/>
    </xf>
    <xf numFmtId="17" fontId="2" fillId="0" borderId="0" xfId="0" applyNumberFormat="1" applyFont="1" applyAlignment="1">
      <alignment vertical="center"/>
    </xf>
    <xf numFmtId="0" fontId="0" fillId="0" borderId="0" xfId="0" applyBorder="1" applyAlignment="1">
      <alignment vertical="center"/>
    </xf>
    <xf numFmtId="0" fontId="2" fillId="3" borderId="0" xfId="0" applyFont="1" applyFill="1" applyAlignment="1">
      <alignment horizontal="center" vertical="center"/>
    </xf>
    <xf numFmtId="0" fontId="2" fillId="5" borderId="0" xfId="0" applyFont="1" applyFill="1" applyAlignment="1">
      <alignment horizontal="left" vertical="center"/>
    </xf>
    <xf numFmtId="0" fontId="2" fillId="3" borderId="0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/>
    </xf>
    <xf numFmtId="0" fontId="0" fillId="3" borderId="2" xfId="0" applyFill="1" applyBorder="1" applyAlignment="1">
      <alignment vertical="center"/>
    </xf>
    <xf numFmtId="15" fontId="2" fillId="4" borderId="3" xfId="0" applyNumberFormat="1" applyFont="1" applyFill="1" applyBorder="1" applyAlignment="1">
      <alignment horizontal="center" vertical="center"/>
    </xf>
    <xf numFmtId="15" fontId="2" fillId="4" borderId="0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2" xfId="0" applyFill="1" applyBorder="1" applyAlignment="1">
      <alignment vertical="center"/>
    </xf>
    <xf numFmtId="0" fontId="0" fillId="3" borderId="0" xfId="0" applyFill="1" applyAlignment="1">
      <alignment vertical="center"/>
    </xf>
    <xf numFmtId="0" fontId="0" fillId="0" borderId="4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5" borderId="0" xfId="0" applyFont="1" applyFill="1" applyAlignment="1">
      <alignment horizontal="center" vertical="center"/>
    </xf>
    <xf numFmtId="16" fontId="2" fillId="3" borderId="0" xfId="0" applyNumberFormat="1" applyFont="1" applyFill="1" applyBorder="1" applyAlignment="1">
      <alignment horizontal="center" vertical="center"/>
    </xf>
    <xf numFmtId="0" fontId="2" fillId="6" borderId="0" xfId="0" applyFont="1" applyFill="1" applyAlignment="1">
      <alignment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5" borderId="0" xfId="0" applyFill="1" applyAlignment="1">
      <alignment vertical="center"/>
    </xf>
    <xf numFmtId="0" fontId="6" fillId="0" borderId="2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5" borderId="2" xfId="0" applyFont="1" applyFill="1" applyBorder="1" applyAlignment="1">
      <alignment horizontal="left" vertical="center"/>
    </xf>
    <xf numFmtId="0" fontId="2" fillId="4" borderId="6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0" fillId="0" borderId="9" xfId="0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5" borderId="10" xfId="0" applyFont="1" applyFill="1" applyBorder="1" applyAlignment="1">
      <alignment horizontal="center" vertical="center"/>
    </xf>
    <xf numFmtId="0" fontId="2" fillId="4" borderId="12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4" xfId="0" applyFont="1" applyBorder="1" applyAlignment="1">
      <alignment horizontal="center" vertical="center"/>
    </xf>
    <xf numFmtId="0" fontId="2" fillId="6" borderId="1" xfId="0" applyFont="1" applyFill="1" applyBorder="1" applyAlignment="1">
      <alignment horizontal="left" vertical="center"/>
    </xf>
    <xf numFmtId="0" fontId="2" fillId="6" borderId="1" xfId="0" applyFont="1" applyFill="1" applyBorder="1" applyAlignment="1">
      <alignment vertical="center"/>
    </xf>
    <xf numFmtId="164" fontId="5" fillId="2" borderId="0" xfId="0" applyNumberFormat="1" applyFont="1" applyFill="1" applyAlignment="1">
      <alignment vertical="center"/>
    </xf>
    <xf numFmtId="0" fontId="3" fillId="0" borderId="3" xfId="0" applyFont="1" applyFill="1" applyBorder="1" applyAlignment="1">
      <alignment vertical="center"/>
    </xf>
    <xf numFmtId="0" fontId="3" fillId="0" borderId="5" xfId="0" applyFont="1" applyFill="1" applyBorder="1" applyAlignment="1">
      <alignment vertical="center"/>
    </xf>
    <xf numFmtId="0" fontId="3" fillId="5" borderId="3" xfId="0" applyFont="1" applyFill="1" applyBorder="1" applyAlignment="1">
      <alignment horizontal="right" vertical="center"/>
    </xf>
    <xf numFmtId="0" fontId="5" fillId="0" borderId="15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5" borderId="0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4" fillId="7" borderId="16" xfId="0" applyFont="1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1" fontId="3" fillId="5" borderId="0" xfId="0" applyNumberFormat="1" applyFont="1" applyFill="1" applyAlignment="1">
      <alignment horizontal="center" vertical="center"/>
    </xf>
    <xf numFmtId="164" fontId="7" fillId="3" borderId="0" xfId="0" applyNumberFormat="1" applyFont="1" applyFill="1" applyBorder="1" applyAlignment="1">
      <alignment vertical="center"/>
    </xf>
    <xf numFmtId="0" fontId="7" fillId="6" borderId="0" xfId="0" applyFont="1" applyFill="1" applyAlignment="1">
      <alignment horizontal="center" vertical="center"/>
    </xf>
    <xf numFmtId="164" fontId="3" fillId="6" borderId="0" xfId="0" applyNumberFormat="1" applyFont="1" applyFill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164" fontId="5" fillId="4" borderId="0" xfId="0" applyNumberFormat="1" applyFont="1" applyFill="1" applyAlignment="1">
      <alignment vertical="center"/>
    </xf>
    <xf numFmtId="0" fontId="3" fillId="3" borderId="3" xfId="0" applyFont="1" applyFill="1" applyBorder="1" applyAlignment="1">
      <alignment vertical="center"/>
    </xf>
    <xf numFmtId="0" fontId="5" fillId="0" borderId="3" xfId="0" applyFont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right" vertical="center"/>
    </xf>
    <xf numFmtId="0" fontId="3" fillId="8" borderId="16" xfId="0" applyFont="1" applyFill="1" applyBorder="1" applyAlignment="1">
      <alignment horizontal="center" vertical="center"/>
    </xf>
    <xf numFmtId="0" fontId="5" fillId="4" borderId="18" xfId="0" applyFont="1" applyFill="1" applyBorder="1" applyAlignment="1">
      <alignment horizontal="center" vertical="center"/>
    </xf>
    <xf numFmtId="0" fontId="5" fillId="3" borderId="0" xfId="0" applyFont="1" applyFill="1" applyAlignment="1">
      <alignment vertical="center"/>
    </xf>
    <xf numFmtId="0" fontId="3" fillId="5" borderId="3" xfId="0" applyFont="1" applyFill="1" applyBorder="1" applyAlignment="1">
      <alignment vertical="center"/>
    </xf>
    <xf numFmtId="1" fontId="5" fillId="8" borderId="3" xfId="0" applyNumberFormat="1" applyFont="1" applyFill="1" applyBorder="1" applyAlignment="1">
      <alignment horizontal="center" vertical="center"/>
    </xf>
    <xf numFmtId="1" fontId="5" fillId="0" borderId="0" xfId="0" applyNumberFormat="1" applyFont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3" fillId="4" borderId="16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vertical="center"/>
    </xf>
    <xf numFmtId="1" fontId="5" fillId="0" borderId="3" xfId="0" applyNumberFormat="1" applyFont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16" fontId="7" fillId="0" borderId="0" xfId="0" applyNumberFormat="1" applyFont="1" applyFill="1" applyAlignment="1">
      <alignment horizontal="center" vertical="center"/>
    </xf>
    <xf numFmtId="0" fontId="2" fillId="3" borderId="0" xfId="0" applyFont="1" applyFill="1" applyBorder="1" applyAlignment="1">
      <alignment vertical="center"/>
    </xf>
    <xf numFmtId="0" fontId="5" fillId="6" borderId="0" xfId="0" applyFont="1" applyFill="1" applyAlignment="1">
      <alignment vertical="center"/>
    </xf>
    <xf numFmtId="0" fontId="3" fillId="2" borderId="3" xfId="0" applyFont="1" applyFill="1" applyBorder="1" applyAlignment="1">
      <alignment vertical="center"/>
    </xf>
    <xf numFmtId="0" fontId="5" fillId="3" borderId="3" xfId="0" applyFont="1" applyFill="1" applyBorder="1" applyAlignment="1">
      <alignment horizontal="center" vertical="center"/>
    </xf>
    <xf numFmtId="0" fontId="2" fillId="3" borderId="0" xfId="0" applyFont="1" applyFill="1" applyAlignment="1">
      <alignment vertical="center"/>
    </xf>
    <xf numFmtId="0" fontId="0" fillId="0" borderId="16" xfId="0" applyBorder="1" applyAlignment="1">
      <alignment horizontal="center" vertical="center"/>
    </xf>
    <xf numFmtId="164" fontId="3" fillId="3" borderId="0" xfId="0" applyNumberFormat="1" applyFont="1" applyFill="1" applyBorder="1" applyAlignment="1">
      <alignment vertical="center"/>
    </xf>
    <xf numFmtId="0" fontId="3" fillId="12" borderId="0" xfId="0" applyFont="1" applyFill="1" applyAlignment="1">
      <alignment horizontal="center" vertical="center" wrapText="1" shrinkToFit="1"/>
    </xf>
    <xf numFmtId="0" fontId="5" fillId="4" borderId="0" xfId="0" applyFont="1" applyFill="1" applyAlignment="1">
      <alignment vertical="center"/>
    </xf>
    <xf numFmtId="1" fontId="5" fillId="7" borderId="3" xfId="0" applyNumberFormat="1" applyFont="1" applyFill="1" applyBorder="1" applyAlignment="1">
      <alignment horizontal="center" vertical="center"/>
    </xf>
    <xf numFmtId="1" fontId="3" fillId="7" borderId="0" xfId="0" applyNumberFormat="1" applyFont="1" applyFill="1" applyBorder="1" applyAlignment="1">
      <alignment horizontal="center" vertical="center"/>
    </xf>
    <xf numFmtId="0" fontId="2" fillId="9" borderId="0" xfId="0" applyFont="1" applyFill="1" applyBorder="1" applyAlignment="1">
      <alignment horizontal="center" vertical="center"/>
    </xf>
    <xf numFmtId="0" fontId="5" fillId="9" borderId="18" xfId="0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164" fontId="5" fillId="3" borderId="0" xfId="0" applyNumberFormat="1" applyFont="1" applyFill="1" applyAlignment="1">
      <alignment vertical="center"/>
    </xf>
    <xf numFmtId="0" fontId="3" fillId="0" borderId="0" xfId="0" applyFont="1" applyAlignment="1">
      <alignment vertical="center"/>
    </xf>
    <xf numFmtId="0" fontId="3" fillId="7" borderId="3" xfId="0" applyFont="1" applyFill="1" applyBorder="1" applyAlignment="1">
      <alignment horizontal="right" vertical="center"/>
    </xf>
    <xf numFmtId="0" fontId="3" fillId="7" borderId="0" xfId="0" applyFont="1" applyFill="1" applyBorder="1" applyAlignment="1">
      <alignment horizontal="center" vertical="center"/>
    </xf>
    <xf numFmtId="0" fontId="7" fillId="7" borderId="2" xfId="0" applyFont="1" applyFill="1" applyBorder="1" applyAlignment="1">
      <alignment horizontal="center" vertical="center"/>
    </xf>
    <xf numFmtId="1" fontId="5" fillId="4" borderId="3" xfId="0" applyNumberFormat="1" applyFont="1" applyFill="1" applyBorder="1" applyAlignment="1">
      <alignment horizontal="center" vertical="center"/>
    </xf>
    <xf numFmtId="1" fontId="3" fillId="4" borderId="0" xfId="0" applyNumberFormat="1" applyFont="1" applyFill="1" applyBorder="1" applyAlignment="1">
      <alignment horizontal="center" vertical="center"/>
    </xf>
    <xf numFmtId="1" fontId="5" fillId="10" borderId="3" xfId="0" applyNumberFormat="1" applyFont="1" applyFill="1" applyBorder="1" applyAlignment="1">
      <alignment horizontal="center" vertical="center"/>
    </xf>
    <xf numFmtId="1" fontId="3" fillId="5" borderId="3" xfId="0" applyNumberFormat="1" applyFont="1" applyFill="1" applyBorder="1" applyAlignment="1">
      <alignment horizontal="right" vertical="center"/>
    </xf>
    <xf numFmtId="1" fontId="3" fillId="15" borderId="0" xfId="0" applyNumberFormat="1" applyFont="1" applyFill="1" applyAlignment="1">
      <alignment horizontal="center" vertical="center"/>
    </xf>
    <xf numFmtId="164" fontId="3" fillId="15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right" vertical="center"/>
    </xf>
    <xf numFmtId="0" fontId="5" fillId="10" borderId="3" xfId="0" applyFont="1" applyFill="1" applyBorder="1" applyAlignment="1">
      <alignment horizontal="center" vertical="center"/>
    </xf>
    <xf numFmtId="0" fontId="3" fillId="10" borderId="16" xfId="0" applyFont="1" applyFill="1" applyBorder="1" applyAlignment="1">
      <alignment horizontal="center" vertical="center"/>
    </xf>
    <xf numFmtId="0" fontId="3" fillId="4" borderId="0" xfId="0" applyFont="1" applyFill="1" applyAlignment="1">
      <alignment vertical="center"/>
    </xf>
    <xf numFmtId="0" fontId="3" fillId="10" borderId="0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1" fontId="3" fillId="3" borderId="16" xfId="0" applyNumberFormat="1" applyFont="1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/>
    </xf>
    <xf numFmtId="164" fontId="5" fillId="0" borderId="0" xfId="0" applyNumberFormat="1" applyFont="1" applyFill="1" applyAlignment="1">
      <alignment vertical="center"/>
    </xf>
    <xf numFmtId="0" fontId="3" fillId="2" borderId="3" xfId="0" applyFont="1" applyFill="1" applyBorder="1" applyAlignment="1">
      <alignment horizontal="right" vertical="center"/>
    </xf>
    <xf numFmtId="0" fontId="3" fillId="3" borderId="16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vertical="center"/>
    </xf>
    <xf numFmtId="0" fontId="5" fillId="0" borderId="19" xfId="0" applyFont="1" applyFill="1" applyBorder="1" applyAlignment="1">
      <alignment vertical="center"/>
    </xf>
    <xf numFmtId="0" fontId="5" fillId="0" borderId="20" xfId="0" applyFont="1" applyFill="1" applyBorder="1" applyAlignment="1">
      <alignment vertical="center"/>
    </xf>
    <xf numFmtId="0" fontId="3" fillId="0" borderId="19" xfId="0" applyFont="1" applyFill="1" applyBorder="1" applyAlignment="1">
      <alignment vertical="center"/>
    </xf>
    <xf numFmtId="0" fontId="5" fillId="0" borderId="19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vertical="center"/>
    </xf>
    <xf numFmtId="0" fontId="0" fillId="0" borderId="19" xfId="0" applyFill="1" applyBorder="1" applyAlignment="1">
      <alignment horizontal="center" vertical="center"/>
    </xf>
    <xf numFmtId="0" fontId="2" fillId="0" borderId="4" xfId="0" applyFont="1" applyFill="1" applyBorder="1" applyAlignment="1">
      <alignment vertical="center"/>
    </xf>
    <xf numFmtId="0" fontId="2" fillId="0" borderId="20" xfId="0" applyFont="1" applyFill="1" applyBorder="1" applyAlignment="1">
      <alignment vertical="center"/>
    </xf>
    <xf numFmtId="0" fontId="5" fillId="0" borderId="22" xfId="0" applyFont="1" applyFill="1" applyBorder="1" applyAlignment="1">
      <alignment horizontal="center" vertical="center"/>
    </xf>
    <xf numFmtId="0" fontId="0" fillId="0" borderId="22" xfId="0" applyFill="1" applyBorder="1" applyAlignment="1">
      <alignment horizontal="center" vertical="center"/>
    </xf>
    <xf numFmtId="0" fontId="0" fillId="0" borderId="23" xfId="0" applyFill="1" applyBorder="1" applyAlignment="1">
      <alignment vertical="center"/>
    </xf>
    <xf numFmtId="0" fontId="0" fillId="0" borderId="4" xfId="0" applyFill="1" applyBorder="1" applyAlignment="1">
      <alignment vertical="center"/>
    </xf>
    <xf numFmtId="0" fontId="0" fillId="0" borderId="24" xfId="0" applyFill="1" applyBorder="1" applyAlignment="1">
      <alignment vertical="center"/>
    </xf>
    <xf numFmtId="164" fontId="3" fillId="0" borderId="4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Alignment="1">
      <alignment horizontal="right" vertical="center"/>
    </xf>
    <xf numFmtId="0" fontId="2" fillId="11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166" fontId="2" fillId="0" borderId="0" xfId="0" applyNumberFormat="1" applyFont="1" applyAlignment="1">
      <alignment vertical="center"/>
    </xf>
    <xf numFmtId="166" fontId="2" fillId="0" borderId="0" xfId="0" applyNumberFormat="1" applyFont="1" applyAlignment="1">
      <alignment horizontal="right" vertical="center"/>
    </xf>
    <xf numFmtId="0" fontId="2" fillId="0" borderId="26" xfId="0" applyFont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166" fontId="2" fillId="3" borderId="25" xfId="0" applyNumberFormat="1" applyFont="1" applyFill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0" fillId="0" borderId="27" xfId="0" applyBorder="1" applyAlignment="1">
      <alignment vertical="center"/>
    </xf>
    <xf numFmtId="0" fontId="2" fillId="0" borderId="27" xfId="0" applyFont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17" fontId="10" fillId="0" borderId="0" xfId="0" applyNumberFormat="1" applyFont="1" applyAlignment="1">
      <alignment horizontal="center" vertical="center"/>
    </xf>
    <xf numFmtId="0" fontId="2" fillId="0" borderId="17" xfId="0" applyFont="1" applyFill="1" applyBorder="1" applyAlignment="1">
      <alignment vertical="center"/>
    </xf>
    <xf numFmtId="0" fontId="6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6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2" fillId="0" borderId="2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28" xfId="0" applyFont="1" applyBorder="1" applyAlignment="1">
      <alignment vertical="center"/>
    </xf>
    <xf numFmtId="0" fontId="6" fillId="0" borderId="0" xfId="0" applyFont="1" applyFill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/>
    </xf>
    <xf numFmtId="0" fontId="6" fillId="0" borderId="0" xfId="0" applyFont="1" applyFill="1" applyBorder="1" applyAlignment="1">
      <alignment vertical="center"/>
    </xf>
    <xf numFmtId="0" fontId="0" fillId="0" borderId="0" xfId="0" applyFill="1" applyAlignment="1">
      <alignment horizontal="center" vertical="center"/>
    </xf>
    <xf numFmtId="0" fontId="11" fillId="0" borderId="0" xfId="0" applyFont="1" applyFill="1" applyAlignment="1">
      <alignment vertical="center"/>
    </xf>
    <xf numFmtId="0" fontId="1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2" fillId="3" borderId="0" xfId="0" applyFont="1" applyFill="1" applyAlignment="1">
      <alignment horizontal="left" vertical="center"/>
    </xf>
    <xf numFmtId="0" fontId="0" fillId="4" borderId="0" xfId="0" applyFill="1" applyAlignment="1">
      <alignment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2" fillId="13" borderId="0" xfId="0" applyFont="1" applyFill="1" applyAlignment="1">
      <alignment horizontal="center" vertical="center"/>
    </xf>
    <xf numFmtId="0" fontId="2" fillId="14" borderId="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164" fontId="3" fillId="5" borderId="0" xfId="0" applyNumberFormat="1" applyFont="1" applyFill="1" applyAlignment="1">
      <alignment horizontal="center" vertical="center"/>
    </xf>
    <xf numFmtId="164" fontId="7" fillId="3" borderId="0" xfId="0" applyNumberFormat="1" applyFont="1" applyFill="1" applyAlignment="1">
      <alignment horizontal="center" vertical="center"/>
    </xf>
    <xf numFmtId="164" fontId="3" fillId="13" borderId="0" xfId="0" applyNumberFormat="1" applyFont="1" applyFill="1" applyAlignment="1">
      <alignment horizontal="center" vertical="center"/>
    </xf>
    <xf numFmtId="164" fontId="3" fillId="4" borderId="2" xfId="0" applyNumberFormat="1" applyFont="1" applyFill="1" applyBorder="1" applyAlignment="1">
      <alignment horizontal="center" vertical="center"/>
    </xf>
    <xf numFmtId="164" fontId="8" fillId="3" borderId="0" xfId="0" applyNumberFormat="1" applyFont="1" applyFill="1" applyBorder="1" applyAlignment="1">
      <alignment vertical="center"/>
    </xf>
    <xf numFmtId="0" fontId="5" fillId="2" borderId="0" xfId="0" applyFont="1" applyFill="1" applyAlignment="1">
      <alignment vertical="center"/>
    </xf>
    <xf numFmtId="0" fontId="9" fillId="5" borderId="0" xfId="0" applyFont="1" applyFill="1" applyAlignment="1">
      <alignment horizontal="center" vertical="center" wrapText="1" shrinkToFit="1"/>
    </xf>
    <xf numFmtId="164" fontId="3" fillId="3" borderId="0" xfId="0" applyNumberFormat="1" applyFont="1" applyFill="1" applyAlignment="1">
      <alignment horizontal="center" vertical="center"/>
    </xf>
    <xf numFmtId="164" fontId="2" fillId="3" borderId="0" xfId="0" applyNumberFormat="1" applyFont="1" applyFill="1" applyBorder="1" applyAlignment="1">
      <alignment vertical="center"/>
    </xf>
    <xf numFmtId="164" fontId="3" fillId="11" borderId="0" xfId="0" applyNumberFormat="1" applyFont="1" applyFill="1" applyAlignment="1">
      <alignment horizontal="center" vertical="center"/>
    </xf>
    <xf numFmtId="164" fontId="3" fillId="11" borderId="2" xfId="0" applyNumberFormat="1" applyFont="1" applyFill="1" applyBorder="1" applyAlignment="1">
      <alignment horizontal="center" vertical="center"/>
    </xf>
    <xf numFmtId="164" fontId="7" fillId="12" borderId="0" xfId="0" applyNumberFormat="1" applyFont="1" applyFill="1" applyAlignment="1">
      <alignment horizontal="center" vertical="center"/>
    </xf>
    <xf numFmtId="164" fontId="3" fillId="12" borderId="0" xfId="0" applyNumberFormat="1" applyFont="1" applyFill="1" applyAlignment="1">
      <alignment horizontal="center" vertical="center"/>
    </xf>
    <xf numFmtId="164" fontId="3" fillId="0" borderId="21" xfId="0" applyNumberFormat="1" applyFont="1" applyFill="1" applyBorder="1" applyAlignment="1">
      <alignment horizontal="center" vertical="center"/>
    </xf>
    <xf numFmtId="165" fontId="0" fillId="11" borderId="21" xfId="0" applyNumberForma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BE0E5"/>
    <pageSetUpPr fitToPage="1"/>
  </sheetPr>
  <dimension ref="A1:BY69"/>
  <sheetViews>
    <sheetView showGridLines="0" tabSelected="1" zoomScale="75" workbookViewId="0"/>
  </sheetViews>
  <sheetFormatPr defaultRowHeight="13.2" x14ac:dyDescent="0.25"/>
  <cols>
    <col min="1" max="1" width="9.33203125" style="1" customWidth="1"/>
    <col min="2" max="2" width="6.109375" style="1" customWidth="1"/>
    <col min="3" max="3" width="16.44140625" style="1" customWidth="1"/>
    <col min="4" max="4" width="12.5546875" style="1" customWidth="1"/>
    <col min="5" max="5" width="15.88671875" style="1" customWidth="1"/>
    <col min="6" max="6" width="4.5546875" style="1" customWidth="1"/>
    <col min="7" max="7" width="11.109375" style="1" customWidth="1"/>
    <col min="8" max="8" width="7.6640625" style="1" customWidth="1"/>
    <col min="9" max="9" width="7.88671875" style="1" customWidth="1"/>
    <col min="10" max="10" width="13.6640625" style="1" customWidth="1"/>
    <col min="11" max="11" width="14.6640625" style="1" customWidth="1"/>
    <col min="12" max="12" width="14.109375" style="1" customWidth="1"/>
    <col min="13" max="13" width="5" style="1" customWidth="1"/>
    <col min="14" max="14" width="13.33203125" style="1" customWidth="1"/>
    <col min="15" max="15" width="14.6640625" style="1" customWidth="1"/>
    <col min="16" max="16" width="16.5546875" style="1" customWidth="1"/>
    <col min="17" max="17" width="9.5546875" style="1" customWidth="1"/>
    <col min="18" max="18" width="9.44140625" style="4" customWidth="1"/>
    <col min="19" max="20" width="7.44140625" style="1" customWidth="1"/>
    <col min="21" max="21" width="7.33203125" style="1" customWidth="1"/>
    <col min="22" max="22" width="6.5546875" style="1" customWidth="1"/>
    <col min="23" max="23" width="7.88671875" style="1" customWidth="1"/>
    <col min="24" max="24" width="8.33203125" style="1" customWidth="1"/>
    <col min="25" max="25" width="7.6640625" style="1" customWidth="1"/>
    <col min="26" max="26" width="8.6640625" style="1" customWidth="1"/>
    <col min="27" max="27" width="9.33203125" style="1" bestFit="1" customWidth="1"/>
    <col min="28" max="28" width="7.5546875" style="1" customWidth="1"/>
    <col min="29" max="29" width="8" style="1" customWidth="1"/>
    <col min="30" max="30" width="4.33203125" style="1" customWidth="1"/>
    <col min="31" max="31" width="8.88671875" style="1"/>
    <col min="32" max="32" width="15" style="1" customWidth="1"/>
    <col min="33" max="33" width="15.33203125" style="1" customWidth="1"/>
    <col min="34" max="38" width="8.88671875" style="1"/>
    <col min="39" max="39" width="16.109375" style="1" customWidth="1"/>
    <col min="40" max="16384" width="8.88671875" style="1"/>
  </cols>
  <sheetData>
    <row r="1" spans="1:34" ht="21" x14ac:dyDescent="0.25">
      <c r="B1" s="2" t="s">
        <v>0</v>
      </c>
      <c r="N1" s="2" t="s">
        <v>1</v>
      </c>
      <c r="O1" s="2"/>
      <c r="P1" s="3">
        <v>2007</v>
      </c>
      <c r="S1" s="5"/>
      <c r="Z1" s="5"/>
      <c r="AA1" s="5"/>
      <c r="AB1" s="5"/>
    </row>
    <row r="2" spans="1:34" x14ac:dyDescent="0.25">
      <c r="G2" s="6"/>
      <c r="H2" s="6"/>
      <c r="P2" s="5"/>
      <c r="S2" s="5"/>
      <c r="Z2" s="5"/>
      <c r="AA2" s="5"/>
      <c r="AB2" s="5"/>
    </row>
    <row r="3" spans="1:34" ht="17.399999999999999" x14ac:dyDescent="0.25">
      <c r="D3" s="7">
        <v>39234</v>
      </c>
      <c r="G3" s="8" t="s">
        <v>2</v>
      </c>
      <c r="P3" s="5"/>
      <c r="S3" s="5"/>
      <c r="Z3" s="5"/>
      <c r="AA3" s="5"/>
      <c r="AB3" s="5"/>
    </row>
    <row r="4" spans="1:34" x14ac:dyDescent="0.25">
      <c r="A4" s="9" t="s">
        <v>3</v>
      </c>
      <c r="E4" s="10"/>
      <c r="F4" s="10"/>
      <c r="G4" s="6"/>
      <c r="H4" s="6"/>
      <c r="K4" s="11"/>
      <c r="P4" s="5"/>
      <c r="S4" s="5"/>
      <c r="Z4" s="200" t="s">
        <v>4</v>
      </c>
      <c r="AA4" s="12"/>
      <c r="AB4" s="12"/>
      <c r="AE4" s="14" t="s">
        <v>5</v>
      </c>
    </row>
    <row r="5" spans="1:34" ht="15.6" thickBot="1" x14ac:dyDescent="0.3">
      <c r="A5" s="15" t="s">
        <v>6</v>
      </c>
      <c r="D5" s="16" t="s">
        <v>7</v>
      </c>
      <c r="E5" s="17">
        <v>39260</v>
      </c>
      <c r="F5" s="18"/>
      <c r="I5" s="19" t="s">
        <v>8</v>
      </c>
      <c r="J5" s="20"/>
      <c r="K5" s="21"/>
      <c r="L5" s="17">
        <v>39261</v>
      </c>
      <c r="M5" s="18"/>
      <c r="N5" s="5"/>
      <c r="P5" s="17">
        <v>39262</v>
      </c>
      <c r="Q5" s="201"/>
      <c r="R5" s="1"/>
      <c r="S5" s="23"/>
      <c r="T5" s="24"/>
      <c r="Z5" s="25" t="s">
        <v>9</v>
      </c>
      <c r="AA5" s="22"/>
      <c r="AC5" s="202" t="s">
        <v>10</v>
      </c>
      <c r="AE5" s="26" t="s">
        <v>11</v>
      </c>
      <c r="AF5" s="27" t="s">
        <v>12</v>
      </c>
    </row>
    <row r="6" spans="1:34" x14ac:dyDescent="0.25">
      <c r="A6" s="14" t="s">
        <v>13</v>
      </c>
      <c r="B6" s="28"/>
      <c r="C6" s="29"/>
      <c r="D6" s="30" t="s">
        <v>14</v>
      </c>
      <c r="E6" s="31" t="s">
        <v>15</v>
      </c>
      <c r="F6" s="32"/>
      <c r="G6" s="33" t="s">
        <v>16</v>
      </c>
      <c r="H6" s="34"/>
      <c r="I6" s="35" t="s">
        <v>17</v>
      </c>
      <c r="J6" s="36" t="s">
        <v>18</v>
      </c>
      <c r="K6" s="37"/>
      <c r="L6" s="31" t="s">
        <v>19</v>
      </c>
      <c r="M6" s="32"/>
      <c r="N6" s="33" t="s">
        <v>16</v>
      </c>
      <c r="O6" s="25"/>
      <c r="P6" s="31" t="s">
        <v>20</v>
      </c>
      <c r="Q6" s="203"/>
      <c r="R6" s="38" t="s">
        <v>21</v>
      </c>
      <c r="S6" s="39" t="s">
        <v>22</v>
      </c>
      <c r="T6" s="40"/>
      <c r="U6" s="41" t="s">
        <v>23</v>
      </c>
      <c r="V6" s="42"/>
      <c r="W6" s="42"/>
      <c r="X6" s="43"/>
      <c r="Y6" s="44"/>
      <c r="Z6" s="25" t="s">
        <v>24</v>
      </c>
      <c r="AA6" s="12" t="s">
        <v>25</v>
      </c>
      <c r="AB6" s="204" t="s">
        <v>26</v>
      </c>
      <c r="AC6" s="202" t="s">
        <v>27</v>
      </c>
      <c r="AD6" s="33"/>
      <c r="AE6" s="205" t="s">
        <v>28</v>
      </c>
      <c r="AF6" s="27" t="s">
        <v>29</v>
      </c>
    </row>
    <row r="7" spans="1:34" x14ac:dyDescent="0.25">
      <c r="A7" s="45">
        <v>2006</v>
      </c>
      <c r="B7" s="46" t="s">
        <v>30</v>
      </c>
      <c r="C7" s="47"/>
      <c r="D7" s="48" t="s">
        <v>31</v>
      </c>
      <c r="E7" s="49" t="s">
        <v>32</v>
      </c>
      <c r="F7" s="50"/>
      <c r="G7" s="51" t="s">
        <v>33</v>
      </c>
      <c r="H7" s="52" t="s">
        <v>26</v>
      </c>
      <c r="I7" s="53" t="s">
        <v>34</v>
      </c>
      <c r="J7" s="54" t="s">
        <v>33</v>
      </c>
      <c r="K7" s="55" t="s">
        <v>26</v>
      </c>
      <c r="L7" s="49" t="s">
        <v>35</v>
      </c>
      <c r="M7" s="50"/>
      <c r="N7" s="51" t="s">
        <v>33</v>
      </c>
      <c r="O7" s="52" t="s">
        <v>26</v>
      </c>
      <c r="P7" s="49" t="s">
        <v>36</v>
      </c>
      <c r="Q7" s="50"/>
      <c r="R7" s="56" t="s">
        <v>37</v>
      </c>
      <c r="S7" s="57" t="s">
        <v>38</v>
      </c>
      <c r="T7" s="58"/>
      <c r="U7" s="59" t="s">
        <v>39</v>
      </c>
      <c r="V7" s="60" t="s">
        <v>40</v>
      </c>
      <c r="W7" s="60" t="s">
        <v>41</v>
      </c>
      <c r="X7" s="61" t="s">
        <v>42</v>
      </c>
      <c r="Y7" s="60"/>
      <c r="Z7" s="52" t="s">
        <v>43</v>
      </c>
      <c r="AA7" s="45" t="s">
        <v>44</v>
      </c>
      <c r="AB7" s="206" t="s">
        <v>43</v>
      </c>
      <c r="AC7" s="207">
        <v>28</v>
      </c>
      <c r="AD7" s="51"/>
      <c r="AE7" s="45" t="s">
        <v>43</v>
      </c>
      <c r="AF7" s="62" t="s">
        <v>45</v>
      </c>
    </row>
    <row r="8" spans="1:34" ht="17.399999999999999" x14ac:dyDescent="0.25">
      <c r="A8" s="64">
        <v>28</v>
      </c>
      <c r="B8" s="65" t="s">
        <v>46</v>
      </c>
      <c r="C8" s="66" t="s">
        <v>47</v>
      </c>
      <c r="D8" s="67">
        <v>28</v>
      </c>
      <c r="E8" s="68">
        <v>25</v>
      </c>
      <c r="F8" s="69"/>
      <c r="G8" s="70"/>
      <c r="H8" s="71">
        <f t="shared" ref="H8:H28" si="0">D8+G8</f>
        <v>28</v>
      </c>
      <c r="I8" s="72" t="s">
        <v>48</v>
      </c>
      <c r="J8" s="73">
        <v>-1</v>
      </c>
      <c r="K8" s="74">
        <f t="shared" ref="K8:K28" si="1">H8+J8</f>
        <v>27</v>
      </c>
      <c r="L8" s="75">
        <v>28</v>
      </c>
      <c r="M8" s="76"/>
      <c r="N8" s="70" t="s">
        <v>49</v>
      </c>
      <c r="O8" s="71">
        <f>27+1-1</f>
        <v>27</v>
      </c>
      <c r="P8" s="77">
        <v>34</v>
      </c>
      <c r="Q8" s="6"/>
      <c r="R8" s="79">
        <f t="shared" ref="R8:R26" si="2">E8+L8+P8</f>
        <v>87</v>
      </c>
      <c r="S8" s="80">
        <v>1</v>
      </c>
      <c r="T8" s="81"/>
      <c r="U8" s="82">
        <v>18</v>
      </c>
      <c r="V8" s="69">
        <v>13</v>
      </c>
      <c r="W8" s="69">
        <v>16</v>
      </c>
      <c r="X8" s="83">
        <f t="shared" ref="X8:X28" si="3">SUM(U8:W8)</f>
        <v>47</v>
      </c>
      <c r="Y8" s="20"/>
      <c r="Z8" s="208">
        <f t="shared" ref="Z8:Z24" si="4">SUM(D8+K8+O8)/3</f>
        <v>27.333333333333332</v>
      </c>
      <c r="AA8" s="209">
        <f t="shared" ref="AA8:AA26" si="5">SUM($R$33-R8)/3</f>
        <v>-4.1475409836065564</v>
      </c>
      <c r="AB8" s="210">
        <f>AA8+Z8</f>
        <v>23.185792349726775</v>
      </c>
      <c r="AC8" s="211">
        <f t="shared" ref="AC8:AC24" si="6">AB8*$AC$30</f>
        <v>21.992595335061086</v>
      </c>
      <c r="AD8" s="11"/>
      <c r="AE8" s="212">
        <f t="shared" ref="AE8:AE28" si="7">AC8-Z8</f>
        <v>-5.340737998272246</v>
      </c>
      <c r="AF8" s="86">
        <v>-3</v>
      </c>
      <c r="AG8" s="88" t="str">
        <f t="shared" ref="AG8:AG28" si="8">C8</f>
        <v>PITTAWAY</v>
      </c>
      <c r="AH8" s="11"/>
    </row>
    <row r="9" spans="1:34" ht="15.6" x14ac:dyDescent="0.25">
      <c r="A9" s="199"/>
      <c r="B9" s="65" t="s">
        <v>50</v>
      </c>
      <c r="C9" s="66" t="s">
        <v>51</v>
      </c>
      <c r="D9" s="90">
        <f>17-5</f>
        <v>12</v>
      </c>
      <c r="E9" s="91">
        <v>31</v>
      </c>
      <c r="F9" s="69"/>
      <c r="G9" s="92">
        <v>-2</v>
      </c>
      <c r="H9" s="71">
        <f t="shared" si="0"/>
        <v>10</v>
      </c>
      <c r="I9" s="72" t="s">
        <v>52</v>
      </c>
      <c r="J9" s="73"/>
      <c r="K9" s="74">
        <f t="shared" si="1"/>
        <v>10</v>
      </c>
      <c r="L9" s="75">
        <v>29</v>
      </c>
      <c r="M9" s="76"/>
      <c r="N9" s="92">
        <v>-2</v>
      </c>
      <c r="O9" s="71">
        <f>K9+N9</f>
        <v>8</v>
      </c>
      <c r="P9" s="75">
        <v>26</v>
      </c>
      <c r="Q9" s="170"/>
      <c r="R9" s="94">
        <f t="shared" si="2"/>
        <v>86</v>
      </c>
      <c r="S9" s="80">
        <v>2</v>
      </c>
      <c r="T9" s="32" t="s">
        <v>53</v>
      </c>
      <c r="U9" s="82">
        <v>13</v>
      </c>
      <c r="V9" s="69">
        <v>15</v>
      </c>
      <c r="W9" s="69">
        <v>15</v>
      </c>
      <c r="X9" s="95">
        <f t="shared" si="3"/>
        <v>43</v>
      </c>
      <c r="Y9" s="20"/>
      <c r="Z9" s="208">
        <f t="shared" si="4"/>
        <v>10</v>
      </c>
      <c r="AA9" s="209">
        <f t="shared" si="5"/>
        <v>-3.8142076502732229</v>
      </c>
      <c r="AB9" s="210">
        <f>AA9+Z9</f>
        <v>6.1857923497267766</v>
      </c>
      <c r="AC9" s="211">
        <f t="shared" si="6"/>
        <v>5.8674564975934844</v>
      </c>
      <c r="AD9" s="11"/>
      <c r="AE9" s="212">
        <f t="shared" si="7"/>
        <v>-4.1325435024065156</v>
      </c>
      <c r="AF9" s="86">
        <v>-2</v>
      </c>
      <c r="AG9" s="88" t="str">
        <f t="shared" si="8"/>
        <v>ELWAY</v>
      </c>
      <c r="AH9" s="11"/>
    </row>
    <row r="10" spans="1:34" ht="15.6" x14ac:dyDescent="0.25">
      <c r="A10" s="96">
        <v>22.7</v>
      </c>
      <c r="B10" s="65" t="s">
        <v>54</v>
      </c>
      <c r="C10" s="66" t="s">
        <v>55</v>
      </c>
      <c r="D10" s="97">
        <v>23</v>
      </c>
      <c r="E10" s="98">
        <v>32</v>
      </c>
      <c r="F10" s="99"/>
      <c r="G10" s="92">
        <v>-4</v>
      </c>
      <c r="H10" s="71">
        <f t="shared" si="0"/>
        <v>19</v>
      </c>
      <c r="I10" s="72" t="s">
        <v>48</v>
      </c>
      <c r="J10" s="73"/>
      <c r="K10" s="74">
        <f t="shared" si="1"/>
        <v>19</v>
      </c>
      <c r="L10" s="75">
        <v>26</v>
      </c>
      <c r="M10" s="76"/>
      <c r="N10" s="70"/>
      <c r="O10" s="71">
        <f>K10+N10</f>
        <v>19</v>
      </c>
      <c r="P10" s="100">
        <v>28</v>
      </c>
      <c r="Q10" s="6"/>
      <c r="R10" s="101">
        <f t="shared" si="2"/>
        <v>86</v>
      </c>
      <c r="S10" s="80">
        <v>3</v>
      </c>
      <c r="T10" s="81"/>
      <c r="U10" s="82">
        <v>16</v>
      </c>
      <c r="V10" s="69">
        <v>14</v>
      </c>
      <c r="W10" s="69">
        <v>12</v>
      </c>
      <c r="X10" s="95">
        <f t="shared" si="3"/>
        <v>42</v>
      </c>
      <c r="Y10" s="20"/>
      <c r="Z10" s="208">
        <f t="shared" si="4"/>
        <v>20.333333333333332</v>
      </c>
      <c r="AA10" s="209">
        <f t="shared" si="5"/>
        <v>-3.8142076502732229</v>
      </c>
      <c r="AB10" s="210">
        <f>AA10+Z10</f>
        <v>16.519125683060111</v>
      </c>
      <c r="AC10" s="211">
        <f t="shared" si="6"/>
        <v>15.669011477230654</v>
      </c>
      <c r="AD10" s="11"/>
      <c r="AE10" s="212">
        <f t="shared" si="7"/>
        <v>-4.6643218561026778</v>
      </c>
      <c r="AF10" s="86">
        <v>-1</v>
      </c>
      <c r="AG10" s="88" t="str">
        <f t="shared" si="8"/>
        <v>TAYLOR(c )</v>
      </c>
      <c r="AH10" s="11"/>
    </row>
    <row r="11" spans="1:34" ht="15.6" x14ac:dyDescent="0.25">
      <c r="A11" s="96">
        <v>24.1</v>
      </c>
      <c r="B11" s="65" t="s">
        <v>56</v>
      </c>
      <c r="C11" s="66" t="s">
        <v>57</v>
      </c>
      <c r="D11" s="67">
        <v>24</v>
      </c>
      <c r="E11" s="91">
        <v>26</v>
      </c>
      <c r="F11" s="69"/>
      <c r="G11" s="102"/>
      <c r="H11" s="71">
        <f t="shared" si="0"/>
        <v>24</v>
      </c>
      <c r="I11" s="72" t="s">
        <v>58</v>
      </c>
      <c r="J11" s="73"/>
      <c r="K11" s="74">
        <f t="shared" si="1"/>
        <v>24</v>
      </c>
      <c r="L11" s="75">
        <v>27</v>
      </c>
      <c r="M11" s="76"/>
      <c r="N11" s="70"/>
      <c r="O11" s="71">
        <f>K11+N11</f>
        <v>24</v>
      </c>
      <c r="P11" s="103">
        <v>32</v>
      </c>
      <c r="Q11" s="6"/>
      <c r="R11" s="104">
        <f t="shared" si="2"/>
        <v>85</v>
      </c>
      <c r="S11" s="80">
        <v>4</v>
      </c>
      <c r="T11" s="81"/>
      <c r="U11" s="82">
        <v>14</v>
      </c>
      <c r="V11" s="69">
        <v>14</v>
      </c>
      <c r="W11" s="69">
        <v>15</v>
      </c>
      <c r="X11" s="83">
        <f t="shared" si="3"/>
        <v>43</v>
      </c>
      <c r="Y11" s="20"/>
      <c r="Z11" s="208">
        <f t="shared" si="4"/>
        <v>24</v>
      </c>
      <c r="AA11" s="209">
        <f t="shared" si="5"/>
        <v>-3.4808743169398895</v>
      </c>
      <c r="AB11" s="210">
        <f t="shared" ref="AB11:AB28" si="9">AA11+Z11</f>
        <v>20.519125683060111</v>
      </c>
      <c r="AC11" s="211">
        <f t="shared" si="6"/>
        <v>19.463161791928915</v>
      </c>
      <c r="AD11" s="11"/>
      <c r="AE11" s="212">
        <f t="shared" si="7"/>
        <v>-4.5368382080710852</v>
      </c>
      <c r="AG11" s="88" t="str">
        <f t="shared" si="8"/>
        <v>BROWN</v>
      </c>
      <c r="AH11" s="11"/>
    </row>
    <row r="12" spans="1:34" ht="15.6" x14ac:dyDescent="0.25">
      <c r="A12" s="105">
        <v>16.399999999999999</v>
      </c>
      <c r="B12" s="65" t="s">
        <v>59</v>
      </c>
      <c r="C12" s="66" t="s">
        <v>60</v>
      </c>
      <c r="D12" s="97">
        <v>16</v>
      </c>
      <c r="E12" s="106">
        <v>29</v>
      </c>
      <c r="F12" s="99" t="s">
        <v>53</v>
      </c>
      <c r="G12" s="107">
        <v>-1</v>
      </c>
      <c r="H12" s="71">
        <f t="shared" si="0"/>
        <v>15</v>
      </c>
      <c r="I12" s="72" t="s">
        <v>48</v>
      </c>
      <c r="J12" s="73">
        <v>-1</v>
      </c>
      <c r="K12" s="74">
        <f t="shared" si="1"/>
        <v>14</v>
      </c>
      <c r="L12" s="103">
        <v>30</v>
      </c>
      <c r="M12" s="76"/>
      <c r="N12" s="108" t="s">
        <v>61</v>
      </c>
      <c r="O12" s="71">
        <f>14+1-4</f>
        <v>11</v>
      </c>
      <c r="P12" s="75">
        <v>22</v>
      </c>
      <c r="Q12" s="165"/>
      <c r="R12" s="104">
        <f t="shared" si="2"/>
        <v>81</v>
      </c>
      <c r="S12" s="80">
        <v>5</v>
      </c>
      <c r="T12" s="81"/>
      <c r="U12" s="82">
        <v>15</v>
      </c>
      <c r="V12" s="69">
        <v>13</v>
      </c>
      <c r="W12" s="69">
        <v>8</v>
      </c>
      <c r="X12" s="83">
        <f t="shared" si="3"/>
        <v>36</v>
      </c>
      <c r="Y12" s="20"/>
      <c r="Z12" s="208">
        <f t="shared" si="4"/>
        <v>13.666666666666666</v>
      </c>
      <c r="AA12" s="209">
        <f t="shared" si="5"/>
        <v>-2.147540983606556</v>
      </c>
      <c r="AB12" s="210">
        <f t="shared" si="9"/>
        <v>11.519125683060111</v>
      </c>
      <c r="AC12" s="211">
        <f t="shared" si="6"/>
        <v>10.926323583857831</v>
      </c>
      <c r="AD12" s="11"/>
      <c r="AE12" s="212">
        <f t="shared" si="7"/>
        <v>-2.7403430828088347</v>
      </c>
      <c r="AF12" s="11"/>
      <c r="AG12" s="88" t="str">
        <f t="shared" si="8"/>
        <v>WAGG</v>
      </c>
      <c r="AH12" s="11"/>
    </row>
    <row r="13" spans="1:34" ht="15.6" x14ac:dyDescent="0.25">
      <c r="A13" s="213">
        <v>22.7</v>
      </c>
      <c r="B13" s="65" t="s">
        <v>62</v>
      </c>
      <c r="C13" s="66" t="s">
        <v>63</v>
      </c>
      <c r="D13" s="90">
        <f>23-2</f>
        <v>21</v>
      </c>
      <c r="E13" s="106">
        <v>23</v>
      </c>
      <c r="F13" s="99" t="s">
        <v>64</v>
      </c>
      <c r="G13" s="70">
        <v>1</v>
      </c>
      <c r="H13" s="71">
        <f t="shared" si="0"/>
        <v>22</v>
      </c>
      <c r="I13" s="72" t="s">
        <v>58</v>
      </c>
      <c r="J13" s="73">
        <v>-1</v>
      </c>
      <c r="K13" s="74">
        <f t="shared" si="1"/>
        <v>21</v>
      </c>
      <c r="L13" s="77">
        <v>33</v>
      </c>
      <c r="M13" s="76"/>
      <c r="N13" s="108" t="s">
        <v>65</v>
      </c>
      <c r="O13" s="71">
        <f>21+1-5</f>
        <v>17</v>
      </c>
      <c r="P13" s="75">
        <v>21</v>
      </c>
      <c r="Q13" s="170"/>
      <c r="R13" s="104">
        <f t="shared" si="2"/>
        <v>77</v>
      </c>
      <c r="S13" s="80">
        <v>6</v>
      </c>
      <c r="T13" s="32" t="s">
        <v>53</v>
      </c>
      <c r="U13" s="82">
        <v>11</v>
      </c>
      <c r="V13" s="69">
        <v>17</v>
      </c>
      <c r="W13" s="69">
        <v>11</v>
      </c>
      <c r="X13" s="95">
        <f t="shared" si="3"/>
        <v>39</v>
      </c>
      <c r="Y13" s="20"/>
      <c r="Z13" s="208">
        <f t="shared" si="4"/>
        <v>19.666666666666668</v>
      </c>
      <c r="AA13" s="209">
        <f t="shared" si="5"/>
        <v>-0.81420765027322284</v>
      </c>
      <c r="AB13" s="210">
        <f t="shared" si="9"/>
        <v>18.852459016393446</v>
      </c>
      <c r="AC13" s="211">
        <f t="shared" si="6"/>
        <v>17.882265827471308</v>
      </c>
      <c r="AD13" s="11"/>
      <c r="AE13" s="212">
        <f t="shared" si="7"/>
        <v>-1.7844008391953601</v>
      </c>
      <c r="AF13" s="70"/>
      <c r="AG13" s="88" t="str">
        <f t="shared" si="8"/>
        <v>DONNELLY</v>
      </c>
      <c r="AH13" s="11"/>
    </row>
    <row r="14" spans="1:34" ht="15.6" x14ac:dyDescent="0.25">
      <c r="A14" s="110">
        <v>9.6999999999999993</v>
      </c>
      <c r="B14" s="111" t="s">
        <v>66</v>
      </c>
      <c r="C14" s="66" t="s">
        <v>67</v>
      </c>
      <c r="D14" s="67">
        <v>8</v>
      </c>
      <c r="E14" s="106">
        <v>26</v>
      </c>
      <c r="F14" s="99"/>
      <c r="G14" s="102"/>
      <c r="H14" s="71">
        <f t="shared" si="0"/>
        <v>8</v>
      </c>
      <c r="I14" s="72" t="s">
        <v>48</v>
      </c>
      <c r="J14" s="73">
        <v>-1</v>
      </c>
      <c r="K14" s="74">
        <f t="shared" si="1"/>
        <v>7</v>
      </c>
      <c r="L14" s="75">
        <v>24</v>
      </c>
      <c r="M14" s="76"/>
      <c r="N14" s="70">
        <v>1</v>
      </c>
      <c r="O14" s="71">
        <f>K14+N14</f>
        <v>8</v>
      </c>
      <c r="P14" s="75">
        <v>27</v>
      </c>
      <c r="Q14" s="6"/>
      <c r="R14" s="104">
        <f t="shared" si="2"/>
        <v>77</v>
      </c>
      <c r="S14" s="114">
        <v>7</v>
      </c>
      <c r="T14" s="24"/>
      <c r="U14" s="82">
        <v>14</v>
      </c>
      <c r="V14" s="69">
        <v>11</v>
      </c>
      <c r="W14" s="69">
        <v>12</v>
      </c>
      <c r="X14" s="95">
        <f t="shared" si="3"/>
        <v>37</v>
      </c>
      <c r="Y14" s="11"/>
      <c r="Z14" s="208">
        <f t="shared" si="4"/>
        <v>7.666666666666667</v>
      </c>
      <c r="AA14" s="209">
        <f t="shared" si="5"/>
        <v>-0.81420765027322284</v>
      </c>
      <c r="AB14" s="210">
        <f t="shared" si="9"/>
        <v>6.8524590163934445</v>
      </c>
      <c r="AC14" s="211">
        <f t="shared" si="6"/>
        <v>6.4998148833765281</v>
      </c>
      <c r="AD14" s="11"/>
      <c r="AE14" s="212">
        <f t="shared" si="7"/>
        <v>-1.1668517832901388</v>
      </c>
      <c r="AF14" s="214" t="s">
        <v>68</v>
      </c>
      <c r="AG14" s="88" t="str">
        <f t="shared" si="8"/>
        <v>ADAMS</v>
      </c>
      <c r="AH14" s="11"/>
    </row>
    <row r="15" spans="1:34" ht="15.6" x14ac:dyDescent="0.25">
      <c r="A15" s="96">
        <v>16.399999999999999</v>
      </c>
      <c r="B15" s="65" t="s">
        <v>69</v>
      </c>
      <c r="C15" s="66" t="s">
        <v>70</v>
      </c>
      <c r="D15" s="67">
        <v>16</v>
      </c>
      <c r="E15" s="91">
        <v>29</v>
      </c>
      <c r="F15" s="69"/>
      <c r="G15" s="102"/>
      <c r="H15" s="71">
        <f t="shared" si="0"/>
        <v>16</v>
      </c>
      <c r="I15" s="72" t="s">
        <v>48</v>
      </c>
      <c r="J15" s="73">
        <v>-1</v>
      </c>
      <c r="K15" s="74">
        <f t="shared" si="1"/>
        <v>15</v>
      </c>
      <c r="L15" s="75">
        <v>26</v>
      </c>
      <c r="M15" s="76"/>
      <c r="N15" s="70">
        <v>1</v>
      </c>
      <c r="O15" s="71">
        <f>K15+N15</f>
        <v>16</v>
      </c>
      <c r="P15" s="75">
        <v>21</v>
      </c>
      <c r="Q15" s="6"/>
      <c r="R15" s="104">
        <f t="shared" si="2"/>
        <v>76</v>
      </c>
      <c r="S15" s="80">
        <v>8</v>
      </c>
      <c r="T15" s="81"/>
      <c r="U15" s="82">
        <v>14</v>
      </c>
      <c r="V15" s="69">
        <v>12</v>
      </c>
      <c r="W15" s="69">
        <v>7</v>
      </c>
      <c r="X15" s="83">
        <f t="shared" si="3"/>
        <v>33</v>
      </c>
      <c r="Y15" s="20"/>
      <c r="Z15" s="208">
        <f t="shared" si="4"/>
        <v>15.666666666666666</v>
      </c>
      <c r="AA15" s="209">
        <f t="shared" si="5"/>
        <v>-0.48087431693988947</v>
      </c>
      <c r="AB15" s="210">
        <f t="shared" si="9"/>
        <v>15.185792349726777</v>
      </c>
      <c r="AC15" s="211">
        <f t="shared" si="6"/>
        <v>14.404294705664569</v>
      </c>
      <c r="AD15" s="11"/>
      <c r="AE15" s="212">
        <f t="shared" si="7"/>
        <v>-1.2623719610020974</v>
      </c>
      <c r="AF15" s="70"/>
      <c r="AG15" s="88" t="str">
        <f t="shared" si="8"/>
        <v>ALLOTT</v>
      </c>
      <c r="AH15" s="11"/>
    </row>
    <row r="16" spans="1:34" ht="15.6" x14ac:dyDescent="0.25">
      <c r="A16" s="199"/>
      <c r="B16" s="65" t="s">
        <v>71</v>
      </c>
      <c r="C16" s="66" t="s">
        <v>72</v>
      </c>
      <c r="D16" s="67">
        <v>20</v>
      </c>
      <c r="E16" s="118">
        <v>32</v>
      </c>
      <c r="F16" s="119" t="s">
        <v>53</v>
      </c>
      <c r="G16" s="92">
        <v>-5</v>
      </c>
      <c r="H16" s="71">
        <f t="shared" si="0"/>
        <v>15</v>
      </c>
      <c r="I16" s="72" t="s">
        <v>52</v>
      </c>
      <c r="J16" s="73"/>
      <c r="K16" s="74">
        <f t="shared" si="1"/>
        <v>15</v>
      </c>
      <c r="L16" s="75">
        <v>20</v>
      </c>
      <c r="M16" s="76"/>
      <c r="N16" s="70">
        <v>2</v>
      </c>
      <c r="O16" s="71">
        <f>K16+N16</f>
        <v>17</v>
      </c>
      <c r="P16" s="75">
        <v>23</v>
      </c>
      <c r="Q16" s="6"/>
      <c r="R16" s="104">
        <f t="shared" si="2"/>
        <v>75</v>
      </c>
      <c r="S16" s="80">
        <v>9</v>
      </c>
      <c r="T16" s="120" t="s">
        <v>64</v>
      </c>
      <c r="U16" s="82">
        <v>17</v>
      </c>
      <c r="V16" s="69">
        <v>11</v>
      </c>
      <c r="W16" s="76">
        <v>9</v>
      </c>
      <c r="X16" s="121">
        <f t="shared" si="3"/>
        <v>37</v>
      </c>
      <c r="Y16" s="20"/>
      <c r="Z16" s="208">
        <f t="shared" si="4"/>
        <v>17.333333333333332</v>
      </c>
      <c r="AA16" s="209">
        <f t="shared" si="5"/>
        <v>-0.14754098360655613</v>
      </c>
      <c r="AB16" s="210">
        <f t="shared" si="9"/>
        <v>17.185792349726775</v>
      </c>
      <c r="AC16" s="211">
        <f t="shared" si="6"/>
        <v>16.301369863013697</v>
      </c>
      <c r="AD16" s="11"/>
      <c r="AE16" s="212">
        <f t="shared" si="7"/>
        <v>-1.031963470319635</v>
      </c>
      <c r="AG16" s="88" t="str">
        <f t="shared" si="8"/>
        <v>STOKES</v>
      </c>
      <c r="AH16" s="11"/>
    </row>
    <row r="17" spans="1:77" ht="15.6" x14ac:dyDescent="0.25">
      <c r="A17" s="96">
        <v>22</v>
      </c>
      <c r="B17" s="65" t="s">
        <v>73</v>
      </c>
      <c r="C17" s="66" t="s">
        <v>74</v>
      </c>
      <c r="D17" s="67">
        <v>22</v>
      </c>
      <c r="E17" s="91">
        <v>23</v>
      </c>
      <c r="F17" s="69"/>
      <c r="G17" s="70">
        <v>2</v>
      </c>
      <c r="H17" s="71">
        <f t="shared" si="0"/>
        <v>24</v>
      </c>
      <c r="I17" s="72" t="s">
        <v>52</v>
      </c>
      <c r="J17" s="73">
        <v>-1</v>
      </c>
      <c r="K17" s="74">
        <f t="shared" si="1"/>
        <v>23</v>
      </c>
      <c r="L17" s="75">
        <v>27</v>
      </c>
      <c r="M17" s="76"/>
      <c r="N17" s="70">
        <v>1</v>
      </c>
      <c r="O17" s="71">
        <f>K17+N17</f>
        <v>24</v>
      </c>
      <c r="P17" s="75">
        <v>25</v>
      </c>
      <c r="Q17" s="6"/>
      <c r="R17" s="104">
        <f t="shared" si="2"/>
        <v>75</v>
      </c>
      <c r="S17" s="80">
        <v>10</v>
      </c>
      <c r="T17" s="81"/>
      <c r="U17" s="82">
        <v>11</v>
      </c>
      <c r="V17" s="69">
        <v>13</v>
      </c>
      <c r="W17" s="69">
        <v>13</v>
      </c>
      <c r="X17" s="121">
        <f t="shared" si="3"/>
        <v>37</v>
      </c>
      <c r="Y17" s="20"/>
      <c r="Z17" s="208">
        <f t="shared" si="4"/>
        <v>23</v>
      </c>
      <c r="AA17" s="209">
        <f t="shared" si="5"/>
        <v>-0.14754098360655613</v>
      </c>
      <c r="AB17" s="210">
        <f t="shared" si="9"/>
        <v>22.852459016393443</v>
      </c>
      <c r="AC17" s="211">
        <f t="shared" si="6"/>
        <v>21.676416142169565</v>
      </c>
      <c r="AD17" s="11"/>
      <c r="AE17" s="212">
        <f t="shared" si="7"/>
        <v>-1.3235838578304353</v>
      </c>
      <c r="AF17" s="124"/>
      <c r="AG17" s="88" t="str">
        <f t="shared" si="8"/>
        <v>LUTHER</v>
      </c>
      <c r="AH17" s="11"/>
    </row>
    <row r="18" spans="1:77" ht="15.6" x14ac:dyDescent="0.25">
      <c r="A18" s="110">
        <v>3.1</v>
      </c>
      <c r="B18" s="65" t="s">
        <v>50</v>
      </c>
      <c r="C18" s="66" t="s">
        <v>75</v>
      </c>
      <c r="D18" s="125">
        <v>0</v>
      </c>
      <c r="E18" s="106">
        <v>26</v>
      </c>
      <c r="F18" s="99"/>
      <c r="G18" s="70"/>
      <c r="H18" s="126">
        <f t="shared" si="0"/>
        <v>0</v>
      </c>
      <c r="I18" s="72" t="s">
        <v>48</v>
      </c>
      <c r="J18" s="73">
        <v>-1</v>
      </c>
      <c r="K18" s="127">
        <f t="shared" si="1"/>
        <v>-1</v>
      </c>
      <c r="L18" s="75">
        <v>19</v>
      </c>
      <c r="M18" s="76" t="s">
        <v>53</v>
      </c>
      <c r="N18" s="70" t="s">
        <v>76</v>
      </c>
      <c r="O18" s="71">
        <f>-1+1+3</f>
        <v>3</v>
      </c>
      <c r="P18" s="75">
        <v>27</v>
      </c>
      <c r="Q18" s="6"/>
      <c r="R18" s="104">
        <f t="shared" si="2"/>
        <v>72</v>
      </c>
      <c r="S18" s="114">
        <v>11</v>
      </c>
      <c r="T18" s="32" t="s">
        <v>53</v>
      </c>
      <c r="U18" s="82">
        <v>14</v>
      </c>
      <c r="V18" s="69">
        <v>8</v>
      </c>
      <c r="W18" s="69">
        <v>16</v>
      </c>
      <c r="X18" s="95">
        <f t="shared" si="3"/>
        <v>38</v>
      </c>
      <c r="Y18" s="11"/>
      <c r="Z18" s="208">
        <f t="shared" si="4"/>
        <v>0.66666666666666663</v>
      </c>
      <c r="AA18" s="215">
        <f t="shared" si="5"/>
        <v>0.8524590163934439</v>
      </c>
      <c r="AB18" s="210">
        <f t="shared" si="9"/>
        <v>1.5191256830601105</v>
      </c>
      <c r="AC18" s="211">
        <f t="shared" si="6"/>
        <v>1.4409477971121818</v>
      </c>
      <c r="AD18" s="11"/>
      <c r="AE18" s="216">
        <f t="shared" si="7"/>
        <v>0.77428113044551516</v>
      </c>
      <c r="AF18" s="214" t="s">
        <v>77</v>
      </c>
      <c r="AG18" s="88" t="str">
        <f t="shared" si="8"/>
        <v>NICHOLSON</v>
      </c>
      <c r="AH18" s="11"/>
    </row>
    <row r="19" spans="1:77" ht="15.6" x14ac:dyDescent="0.25">
      <c r="A19" s="96">
        <v>16.100000000000001</v>
      </c>
      <c r="B19" s="65" t="s">
        <v>62</v>
      </c>
      <c r="C19" s="66" t="s">
        <v>78</v>
      </c>
      <c r="D19" s="67">
        <v>16</v>
      </c>
      <c r="E19" s="106">
        <v>19</v>
      </c>
      <c r="F19" s="99"/>
      <c r="G19" s="70">
        <v>4</v>
      </c>
      <c r="H19" s="71">
        <f t="shared" si="0"/>
        <v>20</v>
      </c>
      <c r="I19" s="72" t="s">
        <v>58</v>
      </c>
      <c r="J19" s="73">
        <v>-1</v>
      </c>
      <c r="K19" s="74">
        <f t="shared" si="1"/>
        <v>19</v>
      </c>
      <c r="L19" s="75">
        <v>27</v>
      </c>
      <c r="M19" s="76"/>
      <c r="N19" s="70">
        <v>1</v>
      </c>
      <c r="O19" s="71">
        <f t="shared" ref="O19:O24" si="10">K19+N19</f>
        <v>20</v>
      </c>
      <c r="P19" s="75">
        <v>26</v>
      </c>
      <c r="Q19" s="168"/>
      <c r="R19" s="104">
        <f t="shared" si="2"/>
        <v>72</v>
      </c>
      <c r="S19" s="80">
        <v>12</v>
      </c>
      <c r="T19" s="81"/>
      <c r="U19" s="82">
        <v>12</v>
      </c>
      <c r="V19" s="69">
        <v>13</v>
      </c>
      <c r="W19" s="69">
        <v>11</v>
      </c>
      <c r="X19" s="95">
        <f t="shared" si="3"/>
        <v>36</v>
      </c>
      <c r="Y19" s="20"/>
      <c r="Z19" s="208">
        <f t="shared" si="4"/>
        <v>18.333333333333332</v>
      </c>
      <c r="AA19" s="215">
        <f t="shared" si="5"/>
        <v>0.8524590163934439</v>
      </c>
      <c r="AB19" s="210">
        <f t="shared" si="9"/>
        <v>19.185792349726775</v>
      </c>
      <c r="AC19" s="211">
        <f t="shared" si="6"/>
        <v>18.198445020362826</v>
      </c>
      <c r="AE19" s="212">
        <f t="shared" si="7"/>
        <v>-0.13488831297050652</v>
      </c>
      <c r="AG19" s="88" t="str">
        <f t="shared" si="8"/>
        <v>WILKS</v>
      </c>
      <c r="AH19" s="11"/>
    </row>
    <row r="20" spans="1:77" ht="15.6" x14ac:dyDescent="0.25">
      <c r="A20" s="96">
        <v>24.7</v>
      </c>
      <c r="B20" s="65" t="s">
        <v>79</v>
      </c>
      <c r="C20" s="66" t="s">
        <v>80</v>
      </c>
      <c r="D20" s="67">
        <v>25</v>
      </c>
      <c r="E20" s="128">
        <v>31</v>
      </c>
      <c r="F20" s="129" t="s">
        <v>53</v>
      </c>
      <c r="G20" s="92">
        <v>-3</v>
      </c>
      <c r="H20" s="71">
        <f t="shared" si="0"/>
        <v>22</v>
      </c>
      <c r="I20" s="112" t="s">
        <v>58</v>
      </c>
      <c r="J20" s="73"/>
      <c r="K20" s="74">
        <f t="shared" si="1"/>
        <v>22</v>
      </c>
      <c r="L20" s="75">
        <v>20</v>
      </c>
      <c r="M20" s="76" t="s">
        <v>64</v>
      </c>
      <c r="N20" s="70">
        <v>1</v>
      </c>
      <c r="O20" s="71">
        <f t="shared" si="10"/>
        <v>23</v>
      </c>
      <c r="P20" s="75">
        <v>20</v>
      </c>
      <c r="Q20" s="6"/>
      <c r="R20" s="104">
        <f t="shared" si="2"/>
        <v>71</v>
      </c>
      <c r="S20" s="80">
        <v>13</v>
      </c>
      <c r="T20" s="32" t="s">
        <v>53</v>
      </c>
      <c r="U20" s="82">
        <v>14</v>
      </c>
      <c r="V20" s="69">
        <v>11</v>
      </c>
      <c r="W20" s="69">
        <v>12</v>
      </c>
      <c r="X20" s="95">
        <f t="shared" si="3"/>
        <v>37</v>
      </c>
      <c r="Y20" s="20"/>
      <c r="Z20" s="208">
        <f t="shared" si="4"/>
        <v>23.333333333333332</v>
      </c>
      <c r="AA20" s="215">
        <f t="shared" si="5"/>
        <v>1.1857923497267773</v>
      </c>
      <c r="AB20" s="210">
        <f t="shared" si="9"/>
        <v>24.519125683060111</v>
      </c>
      <c r="AC20" s="211">
        <f t="shared" si="6"/>
        <v>23.257312106627175</v>
      </c>
      <c r="AD20" s="11"/>
      <c r="AE20" s="212">
        <f t="shared" si="7"/>
        <v>-7.6021226706156853E-2</v>
      </c>
      <c r="AG20" s="88" t="str">
        <f t="shared" si="8"/>
        <v>BURNETT</v>
      </c>
      <c r="AH20" s="11"/>
    </row>
    <row r="21" spans="1:77" ht="15.6" x14ac:dyDescent="0.25">
      <c r="A21" s="96">
        <v>11.8</v>
      </c>
      <c r="B21" s="65" t="s">
        <v>81</v>
      </c>
      <c r="C21" s="66" t="s">
        <v>82</v>
      </c>
      <c r="D21" s="67">
        <v>12</v>
      </c>
      <c r="E21" s="130">
        <v>18</v>
      </c>
      <c r="F21" s="99"/>
      <c r="G21" s="70">
        <v>5</v>
      </c>
      <c r="H21" s="71">
        <f t="shared" si="0"/>
        <v>17</v>
      </c>
      <c r="I21" s="72" t="s">
        <v>48</v>
      </c>
      <c r="J21" s="73"/>
      <c r="K21" s="74">
        <f t="shared" si="1"/>
        <v>17</v>
      </c>
      <c r="L21" s="75">
        <v>26</v>
      </c>
      <c r="M21" s="76"/>
      <c r="N21" s="92"/>
      <c r="O21" s="71">
        <f t="shared" si="10"/>
        <v>17</v>
      </c>
      <c r="P21" s="75">
        <v>27</v>
      </c>
      <c r="Q21" s="6"/>
      <c r="R21" s="104">
        <f t="shared" si="2"/>
        <v>71</v>
      </c>
      <c r="S21" s="80">
        <v>14</v>
      </c>
      <c r="T21" s="81"/>
      <c r="U21" s="82">
        <v>8</v>
      </c>
      <c r="V21" s="69">
        <v>10</v>
      </c>
      <c r="W21" s="69">
        <v>14</v>
      </c>
      <c r="X21" s="95">
        <f t="shared" si="3"/>
        <v>32</v>
      </c>
      <c r="Y21" s="20"/>
      <c r="Z21" s="208">
        <f t="shared" si="4"/>
        <v>15.333333333333334</v>
      </c>
      <c r="AA21" s="215">
        <f t="shared" si="5"/>
        <v>1.1857923497267773</v>
      </c>
      <c r="AB21" s="210">
        <f t="shared" si="9"/>
        <v>16.519125683060111</v>
      </c>
      <c r="AC21" s="211">
        <f t="shared" si="6"/>
        <v>15.669011477230654</v>
      </c>
      <c r="AD21" s="11"/>
      <c r="AE21" s="216">
        <f t="shared" si="7"/>
        <v>0.33567814389732042</v>
      </c>
      <c r="AG21" s="88" t="str">
        <f t="shared" si="8"/>
        <v>TAYLOR(k)</v>
      </c>
      <c r="AH21" s="44"/>
    </row>
    <row r="22" spans="1:77" ht="15.6" x14ac:dyDescent="0.25">
      <c r="A22" s="96">
        <v>18.100000000000001</v>
      </c>
      <c r="B22" s="65" t="s">
        <v>69</v>
      </c>
      <c r="C22" s="66" t="s">
        <v>83</v>
      </c>
      <c r="D22" s="67">
        <v>18</v>
      </c>
      <c r="E22" s="106">
        <v>25</v>
      </c>
      <c r="F22" s="99"/>
      <c r="G22" s="92"/>
      <c r="H22" s="71">
        <f t="shared" si="0"/>
        <v>18</v>
      </c>
      <c r="I22" s="72" t="s">
        <v>48</v>
      </c>
      <c r="J22" s="73"/>
      <c r="K22" s="74">
        <f t="shared" si="1"/>
        <v>18</v>
      </c>
      <c r="L22" s="75">
        <v>21</v>
      </c>
      <c r="M22" s="76"/>
      <c r="N22" s="70"/>
      <c r="O22" s="71">
        <f t="shared" si="10"/>
        <v>18</v>
      </c>
      <c r="P22" s="75">
        <v>24</v>
      </c>
      <c r="Q22" s="6"/>
      <c r="R22" s="104">
        <f t="shared" si="2"/>
        <v>70</v>
      </c>
      <c r="S22" s="80">
        <v>15</v>
      </c>
      <c r="T22" s="32" t="s">
        <v>53</v>
      </c>
      <c r="U22" s="82">
        <v>12</v>
      </c>
      <c r="V22" s="69">
        <v>14</v>
      </c>
      <c r="W22" s="69">
        <v>16</v>
      </c>
      <c r="X22" s="95">
        <f t="shared" si="3"/>
        <v>42</v>
      </c>
      <c r="Y22" s="20"/>
      <c r="Z22" s="208">
        <f t="shared" si="4"/>
        <v>18</v>
      </c>
      <c r="AA22" s="215">
        <f t="shared" si="5"/>
        <v>1.5191256830601105</v>
      </c>
      <c r="AB22" s="210">
        <f t="shared" si="9"/>
        <v>19.519125683060111</v>
      </c>
      <c r="AC22" s="211">
        <f t="shared" si="6"/>
        <v>18.514624213254351</v>
      </c>
      <c r="AD22" s="11"/>
      <c r="AE22" s="216">
        <f t="shared" si="7"/>
        <v>0.51462421325435059</v>
      </c>
      <c r="AF22" s="6"/>
      <c r="AG22" s="88" t="str">
        <f t="shared" si="8"/>
        <v>JUDD</v>
      </c>
      <c r="AH22" s="44"/>
    </row>
    <row r="23" spans="1:77" ht="15.6" x14ac:dyDescent="0.25">
      <c r="A23" s="96">
        <v>10.8</v>
      </c>
      <c r="B23" s="65" t="s">
        <v>50</v>
      </c>
      <c r="C23" s="66" t="s">
        <v>84</v>
      </c>
      <c r="D23" s="131">
        <v>11</v>
      </c>
      <c r="E23" s="106">
        <v>25</v>
      </c>
      <c r="F23" s="99"/>
      <c r="G23" s="70"/>
      <c r="H23" s="71">
        <f t="shared" si="0"/>
        <v>11</v>
      </c>
      <c r="I23" s="72" t="s">
        <v>52</v>
      </c>
      <c r="J23" s="73">
        <v>-1</v>
      </c>
      <c r="K23" s="74">
        <f t="shared" si="1"/>
        <v>10</v>
      </c>
      <c r="L23" s="75">
        <v>21</v>
      </c>
      <c r="M23" s="76"/>
      <c r="N23" s="70">
        <v>1</v>
      </c>
      <c r="O23" s="71">
        <f t="shared" si="10"/>
        <v>11</v>
      </c>
      <c r="P23" s="75">
        <v>24</v>
      </c>
      <c r="Q23" s="6"/>
      <c r="R23" s="104">
        <f t="shared" si="2"/>
        <v>70</v>
      </c>
      <c r="S23" s="80">
        <v>16</v>
      </c>
      <c r="T23" s="81"/>
      <c r="U23" s="82">
        <v>12</v>
      </c>
      <c r="V23" s="69">
        <v>10</v>
      </c>
      <c r="W23" s="69">
        <v>11</v>
      </c>
      <c r="X23" s="95">
        <f t="shared" si="3"/>
        <v>33</v>
      </c>
      <c r="Y23" s="20"/>
      <c r="Z23" s="208">
        <f t="shared" si="4"/>
        <v>10.666666666666666</v>
      </c>
      <c r="AA23" s="215">
        <f t="shared" si="5"/>
        <v>1.5191256830601105</v>
      </c>
      <c r="AB23" s="210">
        <f t="shared" si="9"/>
        <v>12.185792349726777</v>
      </c>
      <c r="AC23" s="211">
        <f t="shared" si="6"/>
        <v>11.558681969640874</v>
      </c>
      <c r="AD23" s="11"/>
      <c r="AE23" s="216">
        <f t="shared" si="7"/>
        <v>0.89201530297420817</v>
      </c>
      <c r="AG23" s="88" t="str">
        <f t="shared" si="8"/>
        <v>PALMER</v>
      </c>
      <c r="AH23" s="44"/>
    </row>
    <row r="24" spans="1:77" ht="15.6" x14ac:dyDescent="0.25">
      <c r="A24" s="96">
        <v>16.100000000000001</v>
      </c>
      <c r="B24" s="65" t="s">
        <v>73</v>
      </c>
      <c r="C24" s="66" t="s">
        <v>85</v>
      </c>
      <c r="D24" s="67">
        <v>16</v>
      </c>
      <c r="E24" s="106">
        <v>23</v>
      </c>
      <c r="F24" s="99" t="s">
        <v>53</v>
      </c>
      <c r="G24" s="70"/>
      <c r="H24" s="71">
        <f t="shared" si="0"/>
        <v>16</v>
      </c>
      <c r="I24" s="112" t="s">
        <v>58</v>
      </c>
      <c r="J24" s="73"/>
      <c r="K24" s="74">
        <f t="shared" si="1"/>
        <v>16</v>
      </c>
      <c r="L24" s="75">
        <v>24</v>
      </c>
      <c r="M24" s="76"/>
      <c r="N24" s="70"/>
      <c r="O24" s="71">
        <f t="shared" si="10"/>
        <v>16</v>
      </c>
      <c r="P24" s="75">
        <v>20</v>
      </c>
      <c r="Q24" s="6"/>
      <c r="R24" s="104">
        <f t="shared" si="2"/>
        <v>67</v>
      </c>
      <c r="S24" s="80">
        <v>17</v>
      </c>
      <c r="T24" s="32" t="s">
        <v>53</v>
      </c>
      <c r="U24" s="82">
        <v>15</v>
      </c>
      <c r="V24" s="69">
        <v>12</v>
      </c>
      <c r="W24" s="69">
        <v>8</v>
      </c>
      <c r="X24" s="95">
        <f t="shared" si="3"/>
        <v>35</v>
      </c>
      <c r="Y24" s="20"/>
      <c r="Z24" s="208">
        <f t="shared" si="4"/>
        <v>16</v>
      </c>
      <c r="AA24" s="215">
        <f t="shared" si="5"/>
        <v>2.5191256830601105</v>
      </c>
      <c r="AB24" s="210">
        <f t="shared" si="9"/>
        <v>18.519125683060111</v>
      </c>
      <c r="AC24" s="211">
        <f t="shared" si="6"/>
        <v>17.566086634579786</v>
      </c>
      <c r="AD24" s="11"/>
      <c r="AE24" s="216">
        <f t="shared" si="7"/>
        <v>1.5660866345797864</v>
      </c>
      <c r="AG24" s="88" t="str">
        <f t="shared" si="8"/>
        <v>ENTWISLE</v>
      </c>
      <c r="AH24" s="44"/>
    </row>
    <row r="25" spans="1:77" ht="15.6" x14ac:dyDescent="0.25">
      <c r="A25" s="199"/>
      <c r="B25" s="65" t="s">
        <v>56</v>
      </c>
      <c r="C25" s="66" t="s">
        <v>86</v>
      </c>
      <c r="D25" s="67">
        <v>27</v>
      </c>
      <c r="E25" s="91">
        <v>29</v>
      </c>
      <c r="F25" s="69"/>
      <c r="G25" s="92"/>
      <c r="H25" s="71">
        <f t="shared" si="0"/>
        <v>27</v>
      </c>
      <c r="I25" s="112" t="s">
        <v>52</v>
      </c>
      <c r="J25" s="73">
        <v>-1</v>
      </c>
      <c r="K25" s="74">
        <f t="shared" si="1"/>
        <v>26</v>
      </c>
      <c r="L25" s="75">
        <v>19</v>
      </c>
      <c r="M25" s="76"/>
      <c r="N25" s="70" t="s">
        <v>87</v>
      </c>
      <c r="O25" s="71" t="s">
        <v>88</v>
      </c>
      <c r="P25" s="75">
        <v>19</v>
      </c>
      <c r="Q25" s="6"/>
      <c r="R25" s="104">
        <f t="shared" si="2"/>
        <v>67</v>
      </c>
      <c r="S25" s="80">
        <v>18</v>
      </c>
      <c r="T25" s="81"/>
      <c r="U25" s="82">
        <v>12</v>
      </c>
      <c r="V25" s="69">
        <v>7</v>
      </c>
      <c r="W25" s="69">
        <v>5</v>
      </c>
      <c r="X25" s="95">
        <f t="shared" si="3"/>
        <v>24</v>
      </c>
      <c r="Y25" s="20"/>
      <c r="Z25" s="208">
        <f>SUM(D25+K25+28)/3</f>
        <v>27</v>
      </c>
      <c r="AA25" s="215">
        <f t="shared" si="5"/>
        <v>2.5191256830601105</v>
      </c>
      <c r="AB25" s="217">
        <f t="shared" si="9"/>
        <v>29.519125683060111</v>
      </c>
      <c r="AC25" s="218">
        <v>28</v>
      </c>
      <c r="AD25" s="11"/>
      <c r="AE25" s="216">
        <f t="shared" si="7"/>
        <v>1</v>
      </c>
      <c r="AF25" s="124"/>
      <c r="AG25" s="88" t="str">
        <f t="shared" si="8"/>
        <v>McGUIRE</v>
      </c>
      <c r="AH25" s="44"/>
    </row>
    <row r="26" spans="1:77" ht="15.6" x14ac:dyDescent="0.25">
      <c r="A26" s="134">
        <v>19.399999999999999</v>
      </c>
      <c r="B26" s="65" t="s">
        <v>69</v>
      </c>
      <c r="C26" s="66" t="s">
        <v>89</v>
      </c>
      <c r="D26" s="67">
        <v>19</v>
      </c>
      <c r="E26" s="106">
        <v>22</v>
      </c>
      <c r="F26" s="99"/>
      <c r="G26" s="70">
        <v>3</v>
      </c>
      <c r="H26" s="71">
        <f t="shared" si="0"/>
        <v>22</v>
      </c>
      <c r="I26" s="72" t="s">
        <v>52</v>
      </c>
      <c r="J26" s="73">
        <v>-1</v>
      </c>
      <c r="K26" s="74">
        <f t="shared" si="1"/>
        <v>21</v>
      </c>
      <c r="L26" s="75">
        <v>23</v>
      </c>
      <c r="M26" s="76"/>
      <c r="N26" s="70">
        <v>1</v>
      </c>
      <c r="O26" s="71">
        <f>K26+N26</f>
        <v>22</v>
      </c>
      <c r="P26" s="135">
        <v>17</v>
      </c>
      <c r="Q26" s="6"/>
      <c r="R26" s="136">
        <f t="shared" si="2"/>
        <v>62</v>
      </c>
      <c r="S26" s="80">
        <v>19</v>
      </c>
      <c r="T26" s="81"/>
      <c r="U26" s="82">
        <v>10</v>
      </c>
      <c r="V26" s="69">
        <v>14</v>
      </c>
      <c r="W26" s="69">
        <v>9</v>
      </c>
      <c r="X26" s="83">
        <f t="shared" si="3"/>
        <v>33</v>
      </c>
      <c r="Y26" s="20"/>
      <c r="Z26" s="208">
        <f>SUM(D26+K26+O26)/3</f>
        <v>20.666666666666668</v>
      </c>
      <c r="AA26" s="215">
        <f t="shared" si="5"/>
        <v>4.1857923497267775</v>
      </c>
      <c r="AB26" s="210">
        <f t="shared" si="9"/>
        <v>24.852459016393446</v>
      </c>
      <c r="AC26" s="211">
        <f>AB26*$AC$30</f>
        <v>23.573491299518697</v>
      </c>
      <c r="AD26" s="11"/>
      <c r="AE26" s="216">
        <f t="shared" si="7"/>
        <v>2.9068246328520289</v>
      </c>
      <c r="AG26" s="88" t="str">
        <f t="shared" si="8"/>
        <v>VENES</v>
      </c>
      <c r="AH26" s="44"/>
    </row>
    <row r="27" spans="1:77" s="11" customFormat="1" ht="15.6" x14ac:dyDescent="0.25">
      <c r="A27" s="110">
        <v>19.3</v>
      </c>
      <c r="B27" s="65" t="s">
        <v>62</v>
      </c>
      <c r="C27" s="66" t="s">
        <v>90</v>
      </c>
      <c r="D27" s="67">
        <v>18</v>
      </c>
      <c r="E27" s="106">
        <v>24</v>
      </c>
      <c r="F27" s="99"/>
      <c r="G27" s="70"/>
      <c r="H27" s="71">
        <f t="shared" si="0"/>
        <v>18</v>
      </c>
      <c r="I27" s="72" t="s">
        <v>48</v>
      </c>
      <c r="J27" s="73"/>
      <c r="K27" s="74">
        <f t="shared" si="1"/>
        <v>18</v>
      </c>
      <c r="L27" s="100">
        <v>29</v>
      </c>
      <c r="M27" s="137" t="s">
        <v>64</v>
      </c>
      <c r="N27" s="92">
        <v>-3</v>
      </c>
      <c r="O27" s="138">
        <f>K27+N27</f>
        <v>15</v>
      </c>
      <c r="P27" s="139" t="s">
        <v>91</v>
      </c>
      <c r="Q27" s="6"/>
      <c r="R27" s="140">
        <f>E27+L27</f>
        <v>53</v>
      </c>
      <c r="S27" s="141" t="s">
        <v>92</v>
      </c>
      <c r="T27" s="24"/>
      <c r="U27" s="82">
        <v>10</v>
      </c>
      <c r="V27" s="69">
        <v>15</v>
      </c>
      <c r="W27" s="69"/>
      <c r="X27" s="83">
        <f t="shared" si="3"/>
        <v>25</v>
      </c>
      <c r="Z27" s="208">
        <f>SUM(D27+K27)/2</f>
        <v>18</v>
      </c>
      <c r="AA27" s="219">
        <f>SUM($R$33*2/3-R27)/2</f>
        <v>-1.6475409836065573</v>
      </c>
      <c r="AB27" s="210">
        <f t="shared" si="9"/>
        <v>16.352459016393443</v>
      </c>
      <c r="AC27" s="211">
        <f>AB27*$AC$30</f>
        <v>15.510921880784894</v>
      </c>
      <c r="AE27" s="212">
        <f t="shared" si="7"/>
        <v>-2.4890781192151064</v>
      </c>
      <c r="AF27" s="214" t="s">
        <v>93</v>
      </c>
      <c r="AG27" s="88" t="str">
        <f t="shared" si="8"/>
        <v>TIPLER</v>
      </c>
      <c r="AH27" s="44"/>
    </row>
    <row r="28" spans="1:77" ht="15.6" x14ac:dyDescent="0.25">
      <c r="A28" s="199"/>
      <c r="B28" s="65" t="s">
        <v>69</v>
      </c>
      <c r="C28" s="66" t="s">
        <v>94</v>
      </c>
      <c r="D28" s="143">
        <v>24</v>
      </c>
      <c r="E28" s="139" t="s">
        <v>91</v>
      </c>
      <c r="F28" s="69"/>
      <c r="G28" s="102"/>
      <c r="H28" s="71">
        <f t="shared" si="0"/>
        <v>24</v>
      </c>
      <c r="I28" s="72" t="s">
        <v>48</v>
      </c>
      <c r="J28" s="73"/>
      <c r="K28" s="74">
        <f t="shared" si="1"/>
        <v>24</v>
      </c>
      <c r="L28" s="135">
        <v>18</v>
      </c>
      <c r="M28" s="76"/>
      <c r="N28" s="70">
        <v>5</v>
      </c>
      <c r="O28" s="71" t="s">
        <v>88</v>
      </c>
      <c r="P28" s="75">
        <v>18</v>
      </c>
      <c r="Q28" s="6"/>
      <c r="R28" s="144">
        <f>L28+P28</f>
        <v>36</v>
      </c>
      <c r="S28" s="141" t="s">
        <v>92</v>
      </c>
      <c r="T28" s="81"/>
      <c r="U28" s="82"/>
      <c r="V28" s="69">
        <v>12</v>
      </c>
      <c r="W28" s="69">
        <v>7</v>
      </c>
      <c r="X28" s="83">
        <f t="shared" si="3"/>
        <v>19</v>
      </c>
      <c r="Y28" s="20"/>
      <c r="Z28" s="208">
        <f>SUM(K28+28)/2</f>
        <v>26</v>
      </c>
      <c r="AA28" s="220">
        <f>SUM($R$33*2/3-R28)/2</f>
        <v>6.8524590163934427</v>
      </c>
      <c r="AB28" s="215">
        <f t="shared" si="9"/>
        <v>32.852459016393439</v>
      </c>
      <c r="AC28" s="211">
        <f>AB28*$AC$30</f>
        <v>31.161791928915211</v>
      </c>
      <c r="AD28" s="11"/>
      <c r="AE28" s="216">
        <f t="shared" si="7"/>
        <v>5.1617919289152105</v>
      </c>
      <c r="AF28" s="70"/>
      <c r="AG28" s="88" t="str">
        <f t="shared" si="8"/>
        <v>BROGDEN</v>
      </c>
      <c r="AH28" s="11"/>
    </row>
    <row r="29" spans="1:77" s="5" customFormat="1" ht="16.2" thickBot="1" x14ac:dyDescent="0.3">
      <c r="A29" s="145"/>
      <c r="B29" s="146"/>
      <c r="C29" s="147"/>
      <c r="D29" s="148"/>
      <c r="E29" s="149"/>
      <c r="F29" s="150"/>
      <c r="G29" s="151"/>
      <c r="H29" s="152"/>
      <c r="I29" s="153"/>
      <c r="J29" s="154"/>
      <c r="K29" s="155"/>
      <c r="L29" s="156"/>
      <c r="M29" s="23"/>
      <c r="N29" s="157"/>
      <c r="O29" s="158"/>
      <c r="P29" s="156"/>
      <c r="Q29" s="157"/>
      <c r="R29" s="159"/>
      <c r="S29" s="160"/>
      <c r="T29" s="23"/>
      <c r="U29" s="161"/>
      <c r="V29" s="162"/>
      <c r="W29" s="162"/>
      <c r="X29" s="163"/>
      <c r="Y29" s="162"/>
      <c r="Z29" s="164"/>
      <c r="AA29" s="151"/>
      <c r="AB29" s="164"/>
      <c r="AC29" s="221"/>
      <c r="AD29" s="162"/>
      <c r="AE29" s="162"/>
      <c r="AF29" s="162"/>
      <c r="AH29" s="20"/>
    </row>
    <row r="30" spans="1:77" ht="13.8" thickBot="1" x14ac:dyDescent="0.3">
      <c r="A30" s="5"/>
      <c r="B30" s="5"/>
      <c r="C30" s="5"/>
      <c r="D30" s="5"/>
      <c r="E30" s="5">
        <f>SUM(E8:E28)</f>
        <v>518</v>
      </c>
      <c r="F30" s="5"/>
      <c r="G30" s="165"/>
      <c r="H30" s="81"/>
      <c r="I30" s="166"/>
      <c r="J30" s="167" t="s">
        <v>95</v>
      </c>
      <c r="K30" s="168"/>
      <c r="L30" s="5">
        <f>SUM(L8:L28)</f>
        <v>517</v>
      </c>
      <c r="M30" s="5"/>
      <c r="N30" s="168"/>
      <c r="O30" s="81"/>
      <c r="P30" s="5">
        <f>SUM(P8:P28)</f>
        <v>481</v>
      </c>
      <c r="Q30" s="166" t="s">
        <v>96</v>
      </c>
      <c r="R30" s="168">
        <f>E30+L30+P30</f>
        <v>1516</v>
      </c>
      <c r="S30" s="33"/>
      <c r="T30" s="33"/>
      <c r="U30" s="168"/>
      <c r="V30" s="168"/>
      <c r="W30" s="168"/>
      <c r="X30" s="168"/>
      <c r="Y30" s="168"/>
      <c r="Z30" s="11"/>
      <c r="AB30" s="11"/>
      <c r="AC30" s="222">
        <f>AC25/AB25</f>
        <v>0.9485375786745649</v>
      </c>
      <c r="AD30" s="168"/>
      <c r="AE30" s="168"/>
      <c r="AF30" s="20"/>
      <c r="AG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</row>
    <row r="31" spans="1:77" x14ac:dyDescent="0.25">
      <c r="A31" s="5"/>
      <c r="B31" s="5"/>
      <c r="C31" s="5"/>
      <c r="D31" s="5"/>
      <c r="E31" s="169">
        <v>20</v>
      </c>
      <c r="F31" s="169"/>
      <c r="G31" s="165"/>
      <c r="H31" s="81"/>
      <c r="I31" s="166"/>
      <c r="J31" s="168"/>
      <c r="K31" s="168"/>
      <c r="L31" s="169">
        <v>21</v>
      </c>
      <c r="M31" s="169"/>
      <c r="N31" s="168"/>
      <c r="O31" s="81"/>
      <c r="P31" s="169">
        <v>20</v>
      </c>
      <c r="Q31" s="170" t="s">
        <v>97</v>
      </c>
      <c r="R31" s="168">
        <f>E31+L31+P31</f>
        <v>61</v>
      </c>
      <c r="S31" s="4"/>
      <c r="T31" s="4"/>
      <c r="Y31" s="20"/>
      <c r="Z31" s="11"/>
      <c r="AB31" s="20"/>
      <c r="AC31" s="20"/>
      <c r="AD31" s="168"/>
      <c r="AE31" s="168"/>
      <c r="AF31" s="20"/>
      <c r="AG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</row>
    <row r="32" spans="1:77" ht="13.8" thickBot="1" x14ac:dyDescent="0.3">
      <c r="A32" s="5"/>
      <c r="B32" s="5"/>
      <c r="C32" s="5"/>
      <c r="D32" s="5"/>
      <c r="E32" s="171">
        <f>E30/E31</f>
        <v>25.9</v>
      </c>
      <c r="F32" s="171"/>
      <c r="G32" s="165"/>
      <c r="H32" s="81"/>
      <c r="I32" s="166"/>
      <c r="J32" s="168"/>
      <c r="K32" s="168"/>
      <c r="L32" s="171">
        <f>L30/L31</f>
        <v>24.61904761904762</v>
      </c>
      <c r="M32" s="171"/>
      <c r="N32" s="168"/>
      <c r="O32" s="81"/>
      <c r="P32" s="171">
        <f>P30/P31</f>
        <v>24.05</v>
      </c>
      <c r="Q32" s="170" t="s">
        <v>98</v>
      </c>
      <c r="R32" s="172">
        <f>R30/R31</f>
        <v>24.852459016393443</v>
      </c>
      <c r="S32" s="4"/>
      <c r="T32" s="4"/>
      <c r="Z32" s="11"/>
      <c r="AB32" s="20"/>
      <c r="AC32" s="20"/>
      <c r="AD32" s="168"/>
      <c r="AE32" s="168"/>
      <c r="AF32" s="20"/>
      <c r="AG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</row>
    <row r="33" spans="1:77" ht="13.8" thickBot="1" x14ac:dyDescent="0.3">
      <c r="A33" s="5"/>
      <c r="B33" s="5"/>
      <c r="C33" s="5"/>
      <c r="D33" s="5"/>
      <c r="E33" s="5"/>
      <c r="F33" s="5"/>
      <c r="G33" s="165"/>
      <c r="H33" s="81"/>
      <c r="I33" s="166"/>
      <c r="J33" s="168"/>
      <c r="K33" s="168"/>
      <c r="L33" s="174"/>
      <c r="M33" s="174"/>
      <c r="N33" s="168"/>
      <c r="O33" s="81"/>
      <c r="P33" s="168"/>
      <c r="Q33" s="170" t="s">
        <v>99</v>
      </c>
      <c r="R33" s="175">
        <f>R32*3</f>
        <v>74.557377049180332</v>
      </c>
      <c r="S33" s="4"/>
      <c r="T33" s="4"/>
      <c r="Z33" s="11"/>
      <c r="AA33" s="41" t="s">
        <v>100</v>
      </c>
      <c r="AB33" s="42"/>
      <c r="AC33" s="42"/>
      <c r="AD33" s="173"/>
      <c r="AE33" s="168"/>
      <c r="AF33" s="20"/>
      <c r="AG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</row>
    <row r="34" spans="1:77" ht="15.6" x14ac:dyDescent="0.25">
      <c r="B34" s="60" t="s">
        <v>101</v>
      </c>
      <c r="C34" s="60" t="s">
        <v>102</v>
      </c>
      <c r="D34" s="60"/>
      <c r="E34" s="60"/>
      <c r="F34" s="60"/>
      <c r="G34" s="60"/>
      <c r="H34" s="60"/>
      <c r="I34" s="60"/>
      <c r="J34" s="6"/>
      <c r="K34" s="6"/>
      <c r="L34" s="6"/>
      <c r="M34" s="6"/>
      <c r="N34" s="6"/>
      <c r="O34" s="6"/>
      <c r="P34" s="6"/>
      <c r="Q34" s="6"/>
      <c r="R34" s="6"/>
      <c r="Y34" s="165"/>
      <c r="Z34" s="165"/>
      <c r="AA34" s="176" t="s">
        <v>103</v>
      </c>
      <c r="AB34" s="11"/>
      <c r="AC34" s="11"/>
      <c r="AD34" s="177"/>
      <c r="AE34" s="179"/>
      <c r="AF34" s="11"/>
    </row>
    <row r="35" spans="1:77" ht="15.6" x14ac:dyDescent="0.25">
      <c r="B35" s="6" t="s">
        <v>104</v>
      </c>
      <c r="C35" s="6"/>
      <c r="D35" s="6"/>
      <c r="E35" s="6" t="s">
        <v>105</v>
      </c>
      <c r="F35" s="6"/>
      <c r="G35" s="6"/>
      <c r="K35" s="6"/>
      <c r="L35" s="6"/>
      <c r="M35" s="6" t="s">
        <v>106</v>
      </c>
      <c r="O35" s="6"/>
      <c r="P35" s="180">
        <v>38504</v>
      </c>
      <c r="Q35" s="6"/>
      <c r="R35" s="6"/>
      <c r="U35" s="223"/>
      <c r="Y35" s="165"/>
      <c r="Z35" s="165"/>
      <c r="AA35" s="176" t="s">
        <v>107</v>
      </c>
      <c r="AB35" s="44"/>
      <c r="AC35" s="44"/>
      <c r="AD35" s="178"/>
      <c r="AE35" s="70"/>
      <c r="AF35" s="11"/>
    </row>
    <row r="36" spans="1:77" ht="15.6" x14ac:dyDescent="0.25">
      <c r="B36" s="169" t="s">
        <v>108</v>
      </c>
      <c r="C36" s="6"/>
      <c r="D36" s="6"/>
      <c r="E36" s="182" t="s">
        <v>109</v>
      </c>
      <c r="F36" s="183"/>
      <c r="G36" s="184">
        <v>3</v>
      </c>
      <c r="H36" s="185" t="s">
        <v>110</v>
      </c>
      <c r="I36" s="22"/>
      <c r="J36" s="22"/>
      <c r="K36" s="5"/>
      <c r="M36" s="169" t="s">
        <v>108</v>
      </c>
      <c r="O36" s="1" t="s">
        <v>111</v>
      </c>
      <c r="P36" s="186">
        <v>2</v>
      </c>
      <c r="Q36" s="187" t="s">
        <v>112</v>
      </c>
      <c r="R36" s="187"/>
      <c r="S36" s="5"/>
      <c r="T36" s="5"/>
      <c r="U36" s="165"/>
      <c r="Y36" s="165"/>
      <c r="Z36" s="165"/>
      <c r="AA36" s="181" t="s">
        <v>113</v>
      </c>
      <c r="AB36" s="11"/>
      <c r="AC36" s="11"/>
      <c r="AD36" s="177"/>
      <c r="AE36" s="179"/>
      <c r="AF36" s="11"/>
    </row>
    <row r="37" spans="1:77" ht="13.8" thickBot="1" x14ac:dyDescent="0.3">
      <c r="B37" s="169" t="s">
        <v>114</v>
      </c>
      <c r="C37" s="6"/>
      <c r="D37" s="6"/>
      <c r="E37" s="182" t="s">
        <v>109</v>
      </c>
      <c r="F37" s="6"/>
      <c r="G37" s="184">
        <v>2</v>
      </c>
      <c r="H37" s="185" t="s">
        <v>115</v>
      </c>
      <c r="I37" s="22"/>
      <c r="J37" s="22"/>
      <c r="M37" s="169" t="s">
        <v>114</v>
      </c>
      <c r="O37" s="1" t="s">
        <v>111</v>
      </c>
      <c r="P37" s="186">
        <v>1</v>
      </c>
      <c r="Q37" s="187" t="s">
        <v>116</v>
      </c>
      <c r="R37" s="187"/>
      <c r="S37" s="5"/>
      <c r="T37" s="5"/>
      <c r="U37" s="20"/>
      <c r="Y37" s="174"/>
      <c r="Z37" s="174"/>
      <c r="AA37" s="188" t="s">
        <v>117</v>
      </c>
      <c r="AB37" s="189"/>
      <c r="AC37" s="189"/>
      <c r="AD37" s="190"/>
    </row>
    <row r="38" spans="1:77" x14ac:dyDescent="0.25">
      <c r="B38" s="169" t="s">
        <v>118</v>
      </c>
      <c r="C38" s="6"/>
      <c r="D38" s="6"/>
      <c r="E38" s="182" t="s">
        <v>109</v>
      </c>
      <c r="F38" s="6"/>
      <c r="G38" s="184">
        <v>1</v>
      </c>
      <c r="H38" s="185" t="s">
        <v>119</v>
      </c>
      <c r="I38" s="22"/>
      <c r="J38" s="22"/>
      <c r="L38" s="5"/>
      <c r="M38" s="169"/>
      <c r="P38" s="5" t="s">
        <v>120</v>
      </c>
      <c r="Q38" s="5"/>
      <c r="R38" s="5"/>
      <c r="S38" s="5"/>
      <c r="U38" s="20"/>
      <c r="Y38" s="20"/>
      <c r="Z38" s="20"/>
      <c r="AA38" s="20"/>
      <c r="AB38" s="20"/>
    </row>
    <row r="39" spans="1:77" x14ac:dyDescent="0.25">
      <c r="B39" s="187"/>
      <c r="C39" s="168"/>
      <c r="D39" s="168"/>
      <c r="E39" s="191"/>
      <c r="F39" s="6"/>
      <c r="G39" s="19"/>
      <c r="R39" s="1"/>
      <c r="U39" s="20"/>
      <c r="Y39" s="20"/>
      <c r="Z39" s="20"/>
      <c r="AA39" s="20"/>
      <c r="AB39" s="20"/>
      <c r="AE39" s="20"/>
      <c r="AF39" s="20"/>
    </row>
    <row r="40" spans="1:77" x14ac:dyDescent="0.25">
      <c r="B40" s="6" t="s">
        <v>121</v>
      </c>
      <c r="C40" s="6"/>
      <c r="D40" s="6"/>
      <c r="E40" s="6"/>
      <c r="F40" s="6"/>
      <c r="G40" s="6"/>
      <c r="H40" s="6"/>
      <c r="I40" s="6"/>
      <c r="J40" s="6"/>
      <c r="K40" s="6"/>
      <c r="R40" s="1"/>
      <c r="U40" s="20"/>
      <c r="Y40" s="20"/>
      <c r="Z40" s="20"/>
      <c r="AA40" s="20"/>
      <c r="AB40" s="20"/>
      <c r="AE40" s="20"/>
      <c r="AF40" s="20"/>
    </row>
    <row r="41" spans="1:77" x14ac:dyDescent="0.25">
      <c r="B41" s="1" t="s">
        <v>108</v>
      </c>
      <c r="E41" s="192" t="s">
        <v>109</v>
      </c>
      <c r="G41" s="4">
        <v>5</v>
      </c>
      <c r="H41" s="1" t="s">
        <v>122</v>
      </c>
      <c r="M41" s="1" t="s">
        <v>123</v>
      </c>
      <c r="O41" s="1" t="s">
        <v>111</v>
      </c>
      <c r="P41" s="4">
        <v>5</v>
      </c>
      <c r="Q41" s="1" t="s">
        <v>122</v>
      </c>
      <c r="R41" s="1"/>
      <c r="U41" s="20"/>
      <c r="Y41" s="20"/>
      <c r="Z41" s="20"/>
      <c r="AA41" s="20"/>
      <c r="AB41" s="20"/>
      <c r="AE41" s="165"/>
      <c r="AF41" s="20"/>
    </row>
    <row r="42" spans="1:77" x14ac:dyDescent="0.25">
      <c r="B42" s="1" t="s">
        <v>114</v>
      </c>
      <c r="E42" s="192" t="s">
        <v>109</v>
      </c>
      <c r="G42" s="4">
        <v>4</v>
      </c>
      <c r="H42" s="1" t="s">
        <v>122</v>
      </c>
      <c r="M42" s="193" t="s">
        <v>124</v>
      </c>
      <c r="O42" s="1" t="s">
        <v>111</v>
      </c>
      <c r="P42" s="4">
        <v>4</v>
      </c>
      <c r="Q42" s="1" t="s">
        <v>122</v>
      </c>
      <c r="R42" s="1"/>
      <c r="U42" s="20"/>
      <c r="Y42" s="20"/>
      <c r="Z42" s="20"/>
      <c r="AA42" s="20"/>
      <c r="AB42" s="20"/>
      <c r="AE42" s="165"/>
      <c r="AF42" s="165"/>
    </row>
    <row r="43" spans="1:77" x14ac:dyDescent="0.25">
      <c r="B43" s="1" t="s">
        <v>118</v>
      </c>
      <c r="E43" s="192" t="s">
        <v>109</v>
      </c>
      <c r="G43" s="4">
        <v>3</v>
      </c>
      <c r="H43" s="1" t="s">
        <v>122</v>
      </c>
      <c r="M43" s="1" t="s">
        <v>125</v>
      </c>
      <c r="O43" s="1" t="s">
        <v>111</v>
      </c>
      <c r="P43" s="4">
        <v>4</v>
      </c>
      <c r="Q43" s="1" t="s">
        <v>122</v>
      </c>
      <c r="R43" s="1"/>
      <c r="U43" s="20"/>
      <c r="Y43" s="20"/>
      <c r="Z43" s="20"/>
      <c r="AA43" s="20"/>
      <c r="AB43" s="20"/>
      <c r="AE43" s="20"/>
      <c r="AF43" s="20"/>
      <c r="AG43" s="11"/>
    </row>
    <row r="44" spans="1:77" x14ac:dyDescent="0.25">
      <c r="B44" s="1" t="s">
        <v>126</v>
      </c>
      <c r="E44" s="192" t="s">
        <v>109</v>
      </c>
      <c r="G44" s="4">
        <v>2</v>
      </c>
      <c r="H44" s="1" t="s">
        <v>122</v>
      </c>
      <c r="I44" s="192"/>
      <c r="J44" s="192"/>
      <c r="K44" s="192"/>
      <c r="M44" s="1" t="s">
        <v>127</v>
      </c>
      <c r="O44" s="1" t="s">
        <v>111</v>
      </c>
      <c r="P44" s="4">
        <v>2</v>
      </c>
      <c r="Q44" s="1" t="s">
        <v>122</v>
      </c>
      <c r="R44" s="1"/>
      <c r="U44" s="194"/>
      <c r="Z44" s="20"/>
      <c r="AA44" s="20"/>
      <c r="AB44" s="20"/>
      <c r="AE44" s="20"/>
      <c r="AF44" s="20"/>
      <c r="AG44" s="11"/>
    </row>
    <row r="45" spans="1:77" x14ac:dyDescent="0.25">
      <c r="B45" s="1" t="s">
        <v>128</v>
      </c>
      <c r="E45" s="192" t="s">
        <v>109</v>
      </c>
      <c r="G45" s="4">
        <v>1</v>
      </c>
      <c r="H45" s="1" t="s">
        <v>129</v>
      </c>
      <c r="I45" s="192"/>
      <c r="J45" s="192"/>
      <c r="K45" s="192"/>
      <c r="M45" s="1" t="s">
        <v>130</v>
      </c>
      <c r="O45" s="1" t="s">
        <v>111</v>
      </c>
      <c r="P45" s="4">
        <v>1</v>
      </c>
      <c r="Q45" s="1" t="s">
        <v>129</v>
      </c>
      <c r="R45" s="1"/>
      <c r="U45" s="194"/>
      <c r="Z45" s="20"/>
      <c r="AA45" s="20"/>
      <c r="AB45" s="20"/>
      <c r="AE45" s="20"/>
      <c r="AF45" s="20"/>
      <c r="AG45" s="11"/>
    </row>
    <row r="46" spans="1:77" x14ac:dyDescent="0.25">
      <c r="G46" s="192"/>
      <c r="H46" s="192"/>
      <c r="I46" s="192"/>
      <c r="J46" s="192"/>
      <c r="K46" s="192"/>
      <c r="R46" s="1"/>
      <c r="U46" s="194"/>
      <c r="Z46" s="20"/>
      <c r="AA46" s="20"/>
      <c r="AB46" s="20"/>
      <c r="AE46" s="20"/>
      <c r="AF46" s="20"/>
      <c r="AG46" s="11"/>
    </row>
    <row r="47" spans="1:77" x14ac:dyDescent="0.25">
      <c r="B47" s="6" t="s">
        <v>131</v>
      </c>
      <c r="C47" s="6"/>
      <c r="D47" s="6"/>
      <c r="E47" s="6"/>
      <c r="R47" s="1"/>
      <c r="U47" s="194"/>
      <c r="Z47" s="20"/>
      <c r="AA47" s="20"/>
      <c r="AB47" s="20"/>
      <c r="AE47" s="20"/>
      <c r="AF47" s="20"/>
      <c r="AG47" s="11"/>
    </row>
    <row r="48" spans="1:77" x14ac:dyDescent="0.25">
      <c r="B48" s="1" t="s">
        <v>132</v>
      </c>
      <c r="E48" s="1" t="s">
        <v>133</v>
      </c>
      <c r="F48" s="193"/>
      <c r="G48" s="195">
        <v>2</v>
      </c>
      <c r="H48" s="5" t="s">
        <v>134</v>
      </c>
      <c r="I48" s="5"/>
      <c r="J48" s="5"/>
      <c r="K48" s="5"/>
      <c r="M48" s="1" t="s">
        <v>135</v>
      </c>
      <c r="O48" s="1" t="s">
        <v>136</v>
      </c>
      <c r="P48" s="4">
        <v>1</v>
      </c>
      <c r="Q48" s="193" t="s">
        <v>129</v>
      </c>
      <c r="R48" s="193"/>
      <c r="U48" s="165"/>
      <c r="Z48" s="20"/>
      <c r="AA48" s="20"/>
      <c r="AB48" s="20"/>
      <c r="AE48" s="20"/>
      <c r="AF48" s="20"/>
      <c r="AG48" s="11"/>
    </row>
    <row r="49" spans="2:33" x14ac:dyDescent="0.25">
      <c r="B49" s="1" t="s">
        <v>137</v>
      </c>
      <c r="I49" s="193"/>
      <c r="J49" s="193"/>
      <c r="K49" s="193"/>
      <c r="M49" s="1" t="s">
        <v>138</v>
      </c>
      <c r="R49" s="1"/>
      <c r="U49" s="20"/>
      <c r="Z49" s="20"/>
      <c r="AA49" s="20"/>
      <c r="AB49" s="20"/>
      <c r="AE49" s="20"/>
      <c r="AF49" s="20"/>
      <c r="AG49" s="11"/>
    </row>
    <row r="50" spans="2:33" x14ac:dyDescent="0.25">
      <c r="R50" s="1"/>
      <c r="Z50" s="20"/>
      <c r="AA50" s="20"/>
      <c r="AB50" s="20"/>
      <c r="AE50" s="20"/>
      <c r="AF50" s="20"/>
      <c r="AG50" s="11"/>
    </row>
    <row r="51" spans="2:33" x14ac:dyDescent="0.25">
      <c r="B51" s="6" t="s">
        <v>139</v>
      </c>
      <c r="C51" s="6"/>
      <c r="D51" s="6"/>
      <c r="E51" s="192" t="s">
        <v>109</v>
      </c>
      <c r="F51" s="192"/>
      <c r="G51" s="195">
        <v>1</v>
      </c>
      <c r="H51" s="5" t="s">
        <v>140</v>
      </c>
      <c r="I51" s="5"/>
      <c r="J51" s="5"/>
      <c r="K51" s="5"/>
      <c r="L51" s="5"/>
      <c r="M51" s="5"/>
      <c r="R51" s="1"/>
      <c r="Z51" s="20"/>
      <c r="AA51" s="20"/>
      <c r="AB51" s="20"/>
      <c r="AE51" s="20"/>
      <c r="AF51" s="20"/>
      <c r="AG51" s="11"/>
    </row>
    <row r="52" spans="2:33" x14ac:dyDescent="0.25">
      <c r="R52" s="1"/>
      <c r="Z52" s="20"/>
      <c r="AA52" s="20"/>
      <c r="AB52" s="20"/>
      <c r="AE52" s="20"/>
      <c r="AF52" s="20"/>
      <c r="AG52" s="11"/>
    </row>
    <row r="53" spans="2:33" x14ac:dyDescent="0.25">
      <c r="R53" s="1"/>
      <c r="Z53" s="165"/>
      <c r="AA53" s="165"/>
      <c r="AB53" s="165"/>
      <c r="AE53" s="20"/>
      <c r="AF53" s="20"/>
      <c r="AG53" s="11"/>
    </row>
    <row r="54" spans="2:33" ht="15.6" x14ac:dyDescent="0.25">
      <c r="B54" s="196"/>
      <c r="C54" s="197"/>
      <c r="D54" s="197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165"/>
      <c r="V54" s="5"/>
      <c r="W54" s="5"/>
      <c r="X54" s="5"/>
      <c r="Y54" s="5"/>
      <c r="Z54" s="165"/>
      <c r="AA54" s="165"/>
      <c r="AB54" s="165"/>
      <c r="AE54" s="20"/>
      <c r="AF54" s="20"/>
      <c r="AG54" s="11"/>
    </row>
    <row r="55" spans="2:33" ht="15.6" x14ac:dyDescent="0.25">
      <c r="B55" s="198"/>
      <c r="C55" s="198"/>
      <c r="D55" s="198"/>
      <c r="E55" s="198"/>
      <c r="F55" s="198"/>
      <c r="G55" s="198"/>
      <c r="H55" s="198"/>
      <c r="I55" s="198"/>
      <c r="J55" s="168"/>
      <c r="K55" s="168"/>
      <c r="L55" s="168"/>
      <c r="M55" s="168"/>
      <c r="N55" s="168"/>
      <c r="O55" s="168"/>
      <c r="P55" s="5"/>
      <c r="Q55" s="5"/>
      <c r="R55" s="5"/>
      <c r="S55" s="5"/>
      <c r="T55" s="5"/>
      <c r="U55" s="5"/>
      <c r="V55" s="5"/>
      <c r="W55" s="5"/>
      <c r="X55" s="5"/>
      <c r="Y55" s="5"/>
      <c r="Z55" s="165"/>
      <c r="AA55" s="165"/>
      <c r="AB55" s="165"/>
      <c r="AE55" s="20"/>
      <c r="AF55" s="20"/>
      <c r="AG55" s="11"/>
    </row>
    <row r="56" spans="2:33" ht="15.6" x14ac:dyDescent="0.25">
      <c r="B56" s="198"/>
      <c r="C56" s="198"/>
      <c r="D56" s="198"/>
      <c r="E56" s="198"/>
      <c r="F56" s="198"/>
      <c r="G56" s="198"/>
      <c r="H56" s="198"/>
      <c r="I56" s="198"/>
      <c r="J56" s="168"/>
      <c r="K56" s="168"/>
      <c r="L56" s="168"/>
      <c r="M56" s="168"/>
      <c r="N56" s="168"/>
      <c r="O56" s="168"/>
      <c r="P56" s="5"/>
      <c r="Q56" s="5"/>
      <c r="R56" s="5"/>
      <c r="S56" s="5"/>
      <c r="T56" s="5"/>
      <c r="U56" s="5"/>
      <c r="V56" s="5"/>
      <c r="W56" s="5"/>
      <c r="X56" s="5"/>
      <c r="Y56" s="5"/>
      <c r="Z56" s="20"/>
      <c r="AA56" s="20"/>
      <c r="AB56" s="20"/>
      <c r="AE56" s="20"/>
      <c r="AF56" s="20"/>
      <c r="AG56" s="11"/>
    </row>
    <row r="57" spans="2:33" ht="15.6" x14ac:dyDescent="0.25">
      <c r="B57" s="198"/>
      <c r="C57" s="198"/>
      <c r="D57" s="198"/>
      <c r="E57" s="198"/>
      <c r="F57" s="198"/>
      <c r="G57" s="198"/>
      <c r="H57" s="198"/>
      <c r="I57" s="198"/>
      <c r="J57" s="168"/>
      <c r="K57" s="168"/>
      <c r="L57" s="168"/>
      <c r="M57" s="168"/>
      <c r="N57" s="168"/>
      <c r="O57" s="168"/>
      <c r="P57" s="5"/>
      <c r="Q57" s="5"/>
      <c r="R57" s="5"/>
      <c r="S57" s="5"/>
      <c r="T57" s="5"/>
      <c r="U57" s="5"/>
      <c r="V57" s="5"/>
      <c r="W57" s="5"/>
      <c r="X57" s="5"/>
      <c r="Y57" s="5"/>
      <c r="Z57" s="20"/>
      <c r="AA57" s="20"/>
      <c r="AB57" s="20"/>
      <c r="AE57" s="20"/>
      <c r="AF57" s="20"/>
    </row>
    <row r="58" spans="2:33" ht="15.6" x14ac:dyDescent="0.25">
      <c r="B58" s="198"/>
      <c r="C58" s="198"/>
      <c r="D58" s="198"/>
      <c r="E58" s="198"/>
      <c r="F58" s="198"/>
      <c r="G58" s="198"/>
      <c r="H58" s="198"/>
      <c r="I58" s="198"/>
      <c r="J58" s="168"/>
      <c r="K58" s="168"/>
      <c r="L58" s="168"/>
      <c r="M58" s="168"/>
      <c r="N58" s="168"/>
      <c r="O58" s="168"/>
      <c r="P58" s="5"/>
      <c r="Q58" s="5"/>
      <c r="R58" s="5"/>
      <c r="S58" s="5"/>
      <c r="T58" s="5"/>
      <c r="U58" s="5"/>
      <c r="V58" s="5"/>
      <c r="W58" s="5"/>
      <c r="X58" s="5"/>
      <c r="Y58" s="5"/>
      <c r="Z58" s="20"/>
      <c r="AA58" s="20"/>
      <c r="AB58" s="20"/>
      <c r="AE58" s="20"/>
      <c r="AF58" s="20"/>
    </row>
    <row r="59" spans="2:33" ht="15.6" x14ac:dyDescent="0.25">
      <c r="B59" s="198"/>
      <c r="C59" s="198"/>
      <c r="D59" s="198"/>
      <c r="E59" s="198"/>
      <c r="F59" s="198"/>
      <c r="G59" s="198"/>
      <c r="H59" s="198"/>
      <c r="I59" s="198"/>
      <c r="J59" s="168"/>
      <c r="K59" s="168"/>
      <c r="L59" s="168"/>
      <c r="M59" s="168"/>
      <c r="N59" s="168"/>
      <c r="O59" s="168"/>
      <c r="P59" s="5"/>
      <c r="Q59" s="5"/>
      <c r="R59" s="5"/>
      <c r="S59" s="5"/>
      <c r="T59" s="5"/>
      <c r="U59" s="5"/>
      <c r="V59" s="5"/>
      <c r="W59" s="5"/>
      <c r="X59" s="5"/>
      <c r="Y59" s="5"/>
      <c r="Z59" s="20"/>
      <c r="AA59" s="20"/>
      <c r="AB59" s="20"/>
      <c r="AE59" s="20"/>
      <c r="AF59" s="20"/>
    </row>
    <row r="60" spans="2:33" ht="15.6" x14ac:dyDescent="0.25">
      <c r="B60" s="198"/>
      <c r="C60" s="198"/>
      <c r="D60" s="198"/>
      <c r="E60" s="198"/>
      <c r="F60" s="198"/>
      <c r="G60" s="198"/>
      <c r="H60" s="198"/>
      <c r="I60" s="198"/>
      <c r="J60" s="168"/>
      <c r="K60" s="168"/>
      <c r="L60" s="168"/>
      <c r="M60" s="168"/>
      <c r="N60" s="168"/>
      <c r="O60" s="168"/>
      <c r="P60" s="5"/>
      <c r="Q60" s="5"/>
      <c r="R60" s="5"/>
      <c r="S60" s="5"/>
      <c r="T60" s="5"/>
      <c r="U60" s="5"/>
      <c r="V60" s="5"/>
      <c r="W60" s="5"/>
      <c r="X60" s="5"/>
      <c r="Y60" s="5"/>
      <c r="Z60" s="20"/>
      <c r="AA60" s="20"/>
      <c r="AB60" s="20"/>
      <c r="AE60" s="20"/>
      <c r="AF60" s="20"/>
    </row>
    <row r="61" spans="2:33" ht="15.6" x14ac:dyDescent="0.25">
      <c r="B61" s="198"/>
      <c r="C61" s="198"/>
      <c r="D61" s="198"/>
      <c r="E61" s="198"/>
      <c r="F61" s="198"/>
      <c r="G61" s="198"/>
      <c r="H61" s="198"/>
      <c r="I61" s="198"/>
      <c r="J61" s="168"/>
      <c r="K61" s="168"/>
      <c r="L61" s="168"/>
      <c r="M61" s="168"/>
      <c r="N61" s="168"/>
      <c r="O61" s="168"/>
      <c r="P61" s="5"/>
      <c r="Q61" s="5"/>
      <c r="R61" s="5"/>
      <c r="S61" s="5"/>
      <c r="T61" s="5"/>
      <c r="U61" s="5"/>
      <c r="V61" s="5"/>
      <c r="W61" s="5"/>
      <c r="X61" s="5"/>
      <c r="Y61" s="5"/>
      <c r="AE61" s="20"/>
      <c r="AF61" s="20"/>
    </row>
    <row r="62" spans="2:33" ht="15.6" x14ac:dyDescent="0.25">
      <c r="B62" s="198"/>
      <c r="C62" s="198"/>
      <c r="D62" s="198"/>
      <c r="E62" s="198"/>
      <c r="F62" s="198"/>
      <c r="G62" s="198"/>
      <c r="H62" s="198"/>
      <c r="I62" s="198"/>
      <c r="J62" s="168"/>
      <c r="K62" s="168"/>
      <c r="L62" s="168"/>
      <c r="M62" s="168"/>
      <c r="N62" s="168"/>
      <c r="O62" s="168"/>
      <c r="P62" s="5"/>
      <c r="Q62" s="5"/>
      <c r="R62" s="5"/>
      <c r="S62" s="5"/>
      <c r="T62" s="5"/>
      <c r="U62" s="5"/>
      <c r="V62" s="5"/>
      <c r="W62" s="5"/>
      <c r="X62" s="5"/>
      <c r="Y62" s="5"/>
      <c r="AE62" s="165"/>
      <c r="AF62" s="165"/>
    </row>
    <row r="63" spans="2:33" ht="15.6" x14ac:dyDescent="0.25">
      <c r="B63" s="198"/>
      <c r="C63" s="198"/>
      <c r="D63" s="198"/>
      <c r="E63" s="198"/>
      <c r="F63" s="198"/>
      <c r="G63" s="198"/>
      <c r="H63" s="198"/>
      <c r="I63" s="198"/>
      <c r="J63" s="168"/>
      <c r="K63" s="168"/>
      <c r="L63" s="168"/>
      <c r="M63" s="168"/>
      <c r="N63" s="168"/>
      <c r="O63" s="168"/>
      <c r="P63" s="5"/>
      <c r="Q63" s="5"/>
      <c r="R63" s="5"/>
      <c r="S63" s="5"/>
      <c r="T63" s="5"/>
      <c r="U63" s="5"/>
      <c r="V63" s="5"/>
      <c r="W63" s="5"/>
      <c r="X63" s="5"/>
      <c r="Y63" s="5"/>
      <c r="AE63" s="165"/>
      <c r="AF63" s="165"/>
    </row>
    <row r="64" spans="2:33" ht="15.6" x14ac:dyDescent="0.25">
      <c r="B64" s="198"/>
      <c r="C64" s="198"/>
      <c r="D64" s="198"/>
      <c r="E64" s="198"/>
      <c r="F64" s="198"/>
      <c r="G64" s="198"/>
      <c r="H64" s="198"/>
      <c r="I64" s="198"/>
      <c r="J64" s="168"/>
      <c r="K64" s="168"/>
      <c r="L64" s="168"/>
      <c r="M64" s="168"/>
      <c r="N64" s="168"/>
      <c r="O64" s="168"/>
      <c r="P64" s="5"/>
      <c r="Q64" s="5"/>
      <c r="R64" s="5"/>
      <c r="S64" s="5"/>
      <c r="T64" s="5"/>
      <c r="U64" s="5"/>
      <c r="V64" s="5"/>
      <c r="W64" s="5"/>
      <c r="X64" s="5"/>
      <c r="Y64" s="5"/>
      <c r="AE64" s="165"/>
      <c r="AF64" s="165"/>
    </row>
    <row r="65" spans="2:32" ht="15.6" x14ac:dyDescent="0.25">
      <c r="B65" s="198"/>
      <c r="C65" s="198"/>
      <c r="D65" s="198"/>
      <c r="E65" s="198"/>
      <c r="F65" s="198"/>
      <c r="G65" s="198"/>
      <c r="H65" s="198"/>
      <c r="I65" s="198"/>
      <c r="J65" s="168"/>
      <c r="K65" s="168"/>
      <c r="L65" s="168"/>
      <c r="M65" s="168"/>
      <c r="N65" s="168"/>
      <c r="O65" s="168"/>
      <c r="P65" s="5"/>
      <c r="Q65" s="5"/>
      <c r="R65" s="5"/>
      <c r="S65" s="5"/>
      <c r="T65" s="5"/>
      <c r="U65" s="5"/>
      <c r="V65" s="5"/>
      <c r="W65" s="5"/>
      <c r="X65" s="5"/>
      <c r="Y65" s="5"/>
      <c r="AE65" s="20"/>
      <c r="AF65" s="20"/>
    </row>
    <row r="66" spans="2:32" ht="15.6" x14ac:dyDescent="0.25">
      <c r="B66" s="198"/>
      <c r="C66" s="198"/>
      <c r="D66" s="198"/>
      <c r="E66" s="198"/>
      <c r="F66" s="198"/>
      <c r="G66" s="198"/>
      <c r="H66" s="198"/>
      <c r="I66" s="198"/>
      <c r="J66" s="168"/>
      <c r="K66" s="168"/>
      <c r="L66" s="168"/>
      <c r="M66" s="168"/>
      <c r="N66" s="168"/>
      <c r="O66" s="168"/>
      <c r="P66" s="5"/>
      <c r="Q66" s="5"/>
      <c r="R66" s="5"/>
      <c r="S66" s="5"/>
      <c r="T66" s="5"/>
      <c r="U66" s="5"/>
      <c r="V66" s="5"/>
      <c r="W66" s="5"/>
      <c r="X66" s="5"/>
      <c r="Y66" s="5"/>
      <c r="AE66" s="20"/>
      <c r="AF66" s="20"/>
    </row>
    <row r="67" spans="2:32" ht="15" x14ac:dyDescent="0.25">
      <c r="B67" s="199"/>
      <c r="C67" s="199"/>
      <c r="D67" s="199"/>
      <c r="E67" s="199"/>
      <c r="F67" s="199"/>
      <c r="G67" s="199"/>
      <c r="H67" s="199"/>
      <c r="I67" s="199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AE67" s="20"/>
      <c r="AF67" s="20"/>
    </row>
    <row r="68" spans="2:32" x14ac:dyDescent="0.25">
      <c r="R68" s="1"/>
      <c r="U68" s="5"/>
    </row>
    <row r="69" spans="2:32" x14ac:dyDescent="0.25">
      <c r="R69" s="1"/>
    </row>
  </sheetData>
  <mergeCells count="1">
    <mergeCell ref="B7:C7"/>
  </mergeCells>
  <printOptions horizontalCentered="1" gridLines="1"/>
  <pageMargins left="0.74803149606299213" right="0.74803149606299213" top="0.78740157480314965" bottom="0.39370078740157483" header="0.51181102362204722" footer="0.51181102362204722"/>
  <pageSetup paperSize="9" scale="39" orientation="landscape" horizontalDpi="300" verticalDpi="300" r:id="rId1"/>
  <headerFooter alignWithMargins="0">
    <oddHeader>&amp;C&amp;"Arial,Bold"&amp;24AARDVARKS GOLFING SOCIETY</oddHeader>
    <oddFooter>&amp;LNIB TAvks golf 2007&amp;R&amp;D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BW69"/>
  <sheetViews>
    <sheetView showGridLines="0" zoomScale="70" zoomScaleNormal="70" workbookViewId="0"/>
  </sheetViews>
  <sheetFormatPr defaultRowHeight="13.2" x14ac:dyDescent="0.25"/>
  <cols>
    <col min="1" max="1" width="13.109375" style="1" customWidth="1"/>
    <col min="2" max="2" width="6.109375" style="1" customWidth="1"/>
    <col min="3" max="3" width="16.44140625" style="1" customWidth="1"/>
    <col min="4" max="4" width="12.5546875" style="1" customWidth="1"/>
    <col min="5" max="5" width="15.88671875" style="1" customWidth="1"/>
    <col min="6" max="6" width="4.5546875" style="1" customWidth="1"/>
    <col min="7" max="7" width="11.109375" style="1" customWidth="1"/>
    <col min="8" max="8" width="7.6640625" style="1" customWidth="1"/>
    <col min="9" max="9" width="7.88671875" style="1" customWidth="1"/>
    <col min="10" max="10" width="13.6640625" style="1" customWidth="1"/>
    <col min="11" max="11" width="14.6640625" style="1" customWidth="1"/>
    <col min="12" max="12" width="14.109375" style="1" customWidth="1"/>
    <col min="13" max="13" width="5" style="1" customWidth="1"/>
    <col min="14" max="14" width="13.33203125" style="1" customWidth="1"/>
    <col min="15" max="15" width="14.6640625" style="1" customWidth="1"/>
    <col min="16" max="16" width="16.5546875" style="1" customWidth="1"/>
    <col min="17" max="17" width="10.6640625" style="1" customWidth="1"/>
    <col min="18" max="18" width="9.44140625" style="4" customWidth="1"/>
    <col min="19" max="20" width="7.44140625" style="1" customWidth="1"/>
    <col min="21" max="21" width="7.33203125" style="1" customWidth="1"/>
    <col min="22" max="22" width="6.5546875" style="1" customWidth="1"/>
    <col min="23" max="23" width="7.88671875" style="1" customWidth="1"/>
    <col min="24" max="24" width="8.33203125" style="1" customWidth="1"/>
    <col min="25" max="25" width="7.6640625" style="1" customWidth="1"/>
    <col min="26" max="26" width="8.6640625" style="1" customWidth="1"/>
    <col min="27" max="27" width="6" style="1" customWidth="1"/>
    <col min="28" max="28" width="8.88671875" style="1"/>
    <col min="29" max="30" width="13.88671875" style="1" customWidth="1"/>
    <col min="31" max="31" width="15.33203125" style="1" customWidth="1"/>
    <col min="32" max="36" width="8.88671875" style="1"/>
    <col min="37" max="37" width="16.109375" style="1" customWidth="1"/>
    <col min="38" max="16384" width="8.88671875" style="1"/>
  </cols>
  <sheetData>
    <row r="1" spans="1:32" ht="21" x14ac:dyDescent="0.25">
      <c r="B1" s="2" t="s">
        <v>0</v>
      </c>
      <c r="N1" s="2" t="s">
        <v>1</v>
      </c>
      <c r="O1" s="2"/>
      <c r="P1" s="3">
        <v>2007</v>
      </c>
      <c r="S1" s="5"/>
      <c r="Z1" s="5"/>
    </row>
    <row r="2" spans="1:32" x14ac:dyDescent="0.25">
      <c r="G2" s="6"/>
      <c r="H2" s="6"/>
      <c r="P2" s="5"/>
      <c r="S2" s="5"/>
      <c r="Z2" s="5"/>
    </row>
    <row r="3" spans="1:32" ht="17.399999999999999" x14ac:dyDescent="0.25">
      <c r="D3" s="7">
        <v>39234</v>
      </c>
      <c r="G3" s="8" t="s">
        <v>2</v>
      </c>
      <c r="P3" s="5"/>
      <c r="S3" s="5"/>
      <c r="Z3" s="5"/>
    </row>
    <row r="4" spans="1:32" x14ac:dyDescent="0.25">
      <c r="A4" s="9" t="s">
        <v>3</v>
      </c>
      <c r="E4" s="10"/>
      <c r="F4" s="10"/>
      <c r="G4" s="6"/>
      <c r="H4" s="6"/>
      <c r="K4" s="11"/>
      <c r="P4" s="5"/>
      <c r="Q4" s="12" t="s">
        <v>141</v>
      </c>
      <c r="S4" s="5"/>
      <c r="Z4" s="13" t="s">
        <v>4</v>
      </c>
      <c r="AB4" s="14" t="s">
        <v>5</v>
      </c>
    </row>
    <row r="5" spans="1:32" ht="15.6" thickBot="1" x14ac:dyDescent="0.3">
      <c r="A5" s="15" t="s">
        <v>6</v>
      </c>
      <c r="D5" s="16" t="s">
        <v>7</v>
      </c>
      <c r="E5" s="17">
        <v>39260</v>
      </c>
      <c r="F5" s="18"/>
      <c r="I5" s="19" t="s">
        <v>8</v>
      </c>
      <c r="J5" s="20"/>
      <c r="K5" s="21"/>
      <c r="L5" s="17">
        <v>39261</v>
      </c>
      <c r="M5" s="18"/>
      <c r="N5" s="5"/>
      <c r="P5" s="17">
        <v>39262</v>
      </c>
      <c r="Q5" s="22"/>
      <c r="R5" s="1"/>
      <c r="S5" s="23"/>
      <c r="T5" s="24"/>
      <c r="Z5" s="25"/>
      <c r="AB5" s="26" t="s">
        <v>11</v>
      </c>
      <c r="AC5" s="27" t="s">
        <v>12</v>
      </c>
    </row>
    <row r="6" spans="1:32" x14ac:dyDescent="0.25">
      <c r="A6" s="14" t="s">
        <v>143</v>
      </c>
      <c r="B6" s="28"/>
      <c r="C6" s="29"/>
      <c r="D6" s="30" t="s">
        <v>14</v>
      </c>
      <c r="E6" s="31" t="s">
        <v>15</v>
      </c>
      <c r="F6" s="32"/>
      <c r="G6" s="33" t="s">
        <v>16</v>
      </c>
      <c r="H6" s="34"/>
      <c r="I6" s="35" t="s">
        <v>17</v>
      </c>
      <c r="J6" s="36" t="s">
        <v>18</v>
      </c>
      <c r="K6" s="37"/>
      <c r="L6" s="31" t="s">
        <v>19</v>
      </c>
      <c r="M6" s="32"/>
      <c r="N6" s="33" t="s">
        <v>16</v>
      </c>
      <c r="O6" s="25"/>
      <c r="P6" s="31" t="s">
        <v>20</v>
      </c>
      <c r="Q6" s="12" t="s">
        <v>16</v>
      </c>
      <c r="R6" s="38" t="s">
        <v>21</v>
      </c>
      <c r="S6" s="39" t="s">
        <v>22</v>
      </c>
      <c r="T6" s="40"/>
      <c r="U6" s="41" t="s">
        <v>23</v>
      </c>
      <c r="V6" s="42"/>
      <c r="W6" s="42"/>
      <c r="X6" s="43"/>
      <c r="Y6" s="44"/>
      <c r="Z6" s="25" t="s">
        <v>142</v>
      </c>
      <c r="AA6" s="33"/>
      <c r="AB6" s="14" t="s">
        <v>28</v>
      </c>
      <c r="AC6" s="27" t="s">
        <v>29</v>
      </c>
      <c r="AD6" s="27" t="s">
        <v>144</v>
      </c>
    </row>
    <row r="7" spans="1:32" x14ac:dyDescent="0.25">
      <c r="A7" s="45" t="s">
        <v>145</v>
      </c>
      <c r="B7" s="46" t="s">
        <v>30</v>
      </c>
      <c r="C7" s="47"/>
      <c r="D7" s="48" t="s">
        <v>31</v>
      </c>
      <c r="E7" s="49" t="s">
        <v>32</v>
      </c>
      <c r="F7" s="50"/>
      <c r="G7" s="51" t="s">
        <v>33</v>
      </c>
      <c r="H7" s="52" t="s">
        <v>26</v>
      </c>
      <c r="I7" s="53" t="s">
        <v>34</v>
      </c>
      <c r="J7" s="54" t="s">
        <v>33</v>
      </c>
      <c r="K7" s="55" t="s">
        <v>26</v>
      </c>
      <c r="L7" s="49" t="s">
        <v>35</v>
      </c>
      <c r="M7" s="50"/>
      <c r="N7" s="51" t="s">
        <v>33</v>
      </c>
      <c r="O7" s="52" t="s">
        <v>26</v>
      </c>
      <c r="P7" s="49" t="s">
        <v>36</v>
      </c>
      <c r="Q7" s="45" t="s">
        <v>33</v>
      </c>
      <c r="R7" s="56" t="s">
        <v>37</v>
      </c>
      <c r="S7" s="57" t="s">
        <v>38</v>
      </c>
      <c r="T7" s="58"/>
      <c r="U7" s="59" t="s">
        <v>39</v>
      </c>
      <c r="V7" s="60" t="s">
        <v>40</v>
      </c>
      <c r="W7" s="60" t="s">
        <v>41</v>
      </c>
      <c r="X7" s="61" t="s">
        <v>42</v>
      </c>
      <c r="Y7" s="60"/>
      <c r="Z7" s="52" t="s">
        <v>43</v>
      </c>
      <c r="AA7" s="51"/>
      <c r="AB7" s="45" t="s">
        <v>43</v>
      </c>
      <c r="AC7" s="62" t="s">
        <v>45</v>
      </c>
      <c r="AD7" s="63" t="s">
        <v>146</v>
      </c>
    </row>
    <row r="8" spans="1:32" ht="17.399999999999999" x14ac:dyDescent="0.25">
      <c r="A8" s="64">
        <v>28</v>
      </c>
      <c r="B8" s="65" t="s">
        <v>46</v>
      </c>
      <c r="C8" s="66" t="s">
        <v>47</v>
      </c>
      <c r="D8" s="67">
        <v>28</v>
      </c>
      <c r="E8" s="68">
        <v>25</v>
      </c>
      <c r="F8" s="69"/>
      <c r="G8" s="70"/>
      <c r="H8" s="71">
        <f t="shared" ref="H8:H28" si="0">D8+G8</f>
        <v>28</v>
      </c>
      <c r="I8" s="72" t="s">
        <v>48</v>
      </c>
      <c r="J8" s="73">
        <v>-1</v>
      </c>
      <c r="K8" s="74">
        <f t="shared" ref="K8:K28" si="1">H8+J8</f>
        <v>27</v>
      </c>
      <c r="L8" s="75">
        <v>28</v>
      </c>
      <c r="M8" s="76"/>
      <c r="N8" s="70" t="s">
        <v>49</v>
      </c>
      <c r="O8" s="71">
        <f>27+1-1</f>
        <v>27</v>
      </c>
      <c r="P8" s="77">
        <v>34</v>
      </c>
      <c r="Q8" s="78">
        <v>-5</v>
      </c>
      <c r="R8" s="79">
        <f t="shared" ref="R8:R26" si="2">E8+L8+P8</f>
        <v>87</v>
      </c>
      <c r="S8" s="80">
        <v>1</v>
      </c>
      <c r="T8" s="81"/>
      <c r="U8" s="82">
        <v>18</v>
      </c>
      <c r="V8" s="69">
        <v>13</v>
      </c>
      <c r="W8" s="69">
        <v>16</v>
      </c>
      <c r="X8" s="83">
        <f t="shared" ref="X8:X28" si="3">SUM(U8:W8)</f>
        <v>47</v>
      </c>
      <c r="Y8" s="20"/>
      <c r="Z8" s="84">
        <f>O8+Q8</f>
        <v>22</v>
      </c>
      <c r="AA8" s="11"/>
      <c r="AB8" s="85">
        <f>Z8-A8</f>
        <v>-6</v>
      </c>
      <c r="AC8" s="86">
        <v>-3</v>
      </c>
      <c r="AD8" s="87">
        <f>Z8+AC8</f>
        <v>19</v>
      </c>
      <c r="AE8" s="88" t="str">
        <f t="shared" ref="AE8:AE28" si="4">C8</f>
        <v>PITTAWAY</v>
      </c>
      <c r="AF8" s="11"/>
    </row>
    <row r="9" spans="1:32" ht="15.6" x14ac:dyDescent="0.25">
      <c r="A9" s="89">
        <v>12</v>
      </c>
      <c r="B9" s="65" t="s">
        <v>50</v>
      </c>
      <c r="C9" s="66" t="s">
        <v>51</v>
      </c>
      <c r="D9" s="90">
        <f>17-5</f>
        <v>12</v>
      </c>
      <c r="E9" s="91">
        <v>31</v>
      </c>
      <c r="F9" s="69"/>
      <c r="G9" s="92">
        <v>-2</v>
      </c>
      <c r="H9" s="71">
        <f t="shared" si="0"/>
        <v>10</v>
      </c>
      <c r="I9" s="72" t="s">
        <v>52</v>
      </c>
      <c r="J9" s="73"/>
      <c r="K9" s="74">
        <f t="shared" si="1"/>
        <v>10</v>
      </c>
      <c r="L9" s="75">
        <v>29</v>
      </c>
      <c r="M9" s="76"/>
      <c r="N9" s="92">
        <v>-2</v>
      </c>
      <c r="O9" s="71">
        <f>K9+N9</f>
        <v>8</v>
      </c>
      <c r="P9" s="75">
        <v>26</v>
      </c>
      <c r="Q9" s="93"/>
      <c r="R9" s="94">
        <f t="shared" si="2"/>
        <v>86</v>
      </c>
      <c r="S9" s="80">
        <v>2</v>
      </c>
      <c r="T9" s="32" t="s">
        <v>53</v>
      </c>
      <c r="U9" s="82">
        <v>13</v>
      </c>
      <c r="V9" s="69">
        <v>15</v>
      </c>
      <c r="W9" s="69">
        <v>15</v>
      </c>
      <c r="X9" s="95">
        <f t="shared" si="3"/>
        <v>43</v>
      </c>
      <c r="Y9" s="20"/>
      <c r="Z9" s="84">
        <f t="shared" ref="Z9:Z27" si="5">O9+Q9</f>
        <v>8</v>
      </c>
      <c r="AA9" s="11"/>
      <c r="AB9" s="85">
        <f t="shared" ref="AB9:AB28" si="6">Z9-A9</f>
        <v>-4</v>
      </c>
      <c r="AC9" s="86">
        <v>-2</v>
      </c>
      <c r="AD9" s="87">
        <f t="shared" ref="AD9:AD27" si="7">Z9+AC9</f>
        <v>6</v>
      </c>
      <c r="AE9" s="88" t="str">
        <f t="shared" si="4"/>
        <v>ELWAY</v>
      </c>
      <c r="AF9" s="11"/>
    </row>
    <row r="10" spans="1:32" ht="15.6" x14ac:dyDescent="0.25">
      <c r="A10" s="96">
        <v>22.7</v>
      </c>
      <c r="B10" s="65" t="s">
        <v>54</v>
      </c>
      <c r="C10" s="66" t="s">
        <v>55</v>
      </c>
      <c r="D10" s="97">
        <v>23</v>
      </c>
      <c r="E10" s="98">
        <v>32</v>
      </c>
      <c r="F10" s="99"/>
      <c r="G10" s="92">
        <v>-4</v>
      </c>
      <c r="H10" s="71">
        <f t="shared" si="0"/>
        <v>19</v>
      </c>
      <c r="I10" s="72" t="s">
        <v>48</v>
      </c>
      <c r="J10" s="73"/>
      <c r="K10" s="74">
        <f t="shared" si="1"/>
        <v>19</v>
      </c>
      <c r="L10" s="75">
        <v>26</v>
      </c>
      <c r="M10" s="76"/>
      <c r="N10" s="70"/>
      <c r="O10" s="71">
        <f>K10+N10</f>
        <v>19</v>
      </c>
      <c r="P10" s="100">
        <v>28</v>
      </c>
      <c r="Q10" s="78">
        <v>-3</v>
      </c>
      <c r="R10" s="101">
        <f t="shared" si="2"/>
        <v>86</v>
      </c>
      <c r="S10" s="80">
        <v>3</v>
      </c>
      <c r="T10" s="81"/>
      <c r="U10" s="82">
        <v>16</v>
      </c>
      <c r="V10" s="69">
        <v>14</v>
      </c>
      <c r="W10" s="69">
        <v>12</v>
      </c>
      <c r="X10" s="95">
        <f t="shared" si="3"/>
        <v>42</v>
      </c>
      <c r="Y10" s="20"/>
      <c r="Z10" s="84">
        <f t="shared" si="5"/>
        <v>16</v>
      </c>
      <c r="AA10" s="11"/>
      <c r="AB10" s="85">
        <f t="shared" si="6"/>
        <v>-6.6999999999999993</v>
      </c>
      <c r="AC10" s="86">
        <v>-1</v>
      </c>
      <c r="AD10" s="87">
        <f t="shared" si="7"/>
        <v>15</v>
      </c>
      <c r="AE10" s="88" t="str">
        <f t="shared" si="4"/>
        <v>TAYLOR(c )</v>
      </c>
      <c r="AF10" s="11"/>
    </row>
    <row r="11" spans="1:32" ht="15.6" x14ac:dyDescent="0.25">
      <c r="A11" s="96">
        <v>24.1</v>
      </c>
      <c r="B11" s="65" t="s">
        <v>56</v>
      </c>
      <c r="C11" s="66" t="s">
        <v>57</v>
      </c>
      <c r="D11" s="67">
        <v>24</v>
      </c>
      <c r="E11" s="91">
        <v>26</v>
      </c>
      <c r="F11" s="69"/>
      <c r="G11" s="102"/>
      <c r="H11" s="71">
        <f t="shared" si="0"/>
        <v>24</v>
      </c>
      <c r="I11" s="72" t="s">
        <v>58</v>
      </c>
      <c r="J11" s="73"/>
      <c r="K11" s="74">
        <f t="shared" si="1"/>
        <v>24</v>
      </c>
      <c r="L11" s="75">
        <v>27</v>
      </c>
      <c r="M11" s="76"/>
      <c r="N11" s="70"/>
      <c r="O11" s="71">
        <f>K11+N11</f>
        <v>24</v>
      </c>
      <c r="P11" s="103">
        <v>32</v>
      </c>
      <c r="Q11" s="78">
        <v>-4</v>
      </c>
      <c r="R11" s="104">
        <f t="shared" si="2"/>
        <v>85</v>
      </c>
      <c r="S11" s="80">
        <v>4</v>
      </c>
      <c r="T11" s="81"/>
      <c r="U11" s="82">
        <v>14</v>
      </c>
      <c r="V11" s="69">
        <v>14</v>
      </c>
      <c r="W11" s="69">
        <v>15</v>
      </c>
      <c r="X11" s="83">
        <f t="shared" si="3"/>
        <v>43</v>
      </c>
      <c r="Y11" s="20"/>
      <c r="Z11" s="84">
        <f t="shared" si="5"/>
        <v>20</v>
      </c>
      <c r="AA11" s="11"/>
      <c r="AB11" s="85">
        <f t="shared" si="6"/>
        <v>-4.1000000000000014</v>
      </c>
      <c r="AD11" s="87">
        <f t="shared" si="7"/>
        <v>20</v>
      </c>
      <c r="AE11" s="88" t="str">
        <f t="shared" si="4"/>
        <v>BROWN</v>
      </c>
      <c r="AF11" s="11"/>
    </row>
    <row r="12" spans="1:32" ht="15.6" x14ac:dyDescent="0.25">
      <c r="A12" s="105">
        <v>16.399999999999999</v>
      </c>
      <c r="B12" s="65" t="s">
        <v>59</v>
      </c>
      <c r="C12" s="66" t="s">
        <v>60</v>
      </c>
      <c r="D12" s="97">
        <v>16</v>
      </c>
      <c r="E12" s="106">
        <v>29</v>
      </c>
      <c r="F12" s="99" t="s">
        <v>53</v>
      </c>
      <c r="G12" s="107">
        <v>-1</v>
      </c>
      <c r="H12" s="71">
        <f t="shared" si="0"/>
        <v>15</v>
      </c>
      <c r="I12" s="72" t="s">
        <v>48</v>
      </c>
      <c r="J12" s="73">
        <v>-1</v>
      </c>
      <c r="K12" s="74">
        <f t="shared" si="1"/>
        <v>14</v>
      </c>
      <c r="L12" s="103">
        <v>30</v>
      </c>
      <c r="M12" s="76"/>
      <c r="N12" s="108" t="s">
        <v>61</v>
      </c>
      <c r="O12" s="71">
        <f>14+1-4</f>
        <v>11</v>
      </c>
      <c r="P12" s="75">
        <v>22</v>
      </c>
      <c r="Q12" s="109"/>
      <c r="R12" s="104">
        <f t="shared" si="2"/>
        <v>81</v>
      </c>
      <c r="S12" s="80">
        <v>5</v>
      </c>
      <c r="T12" s="81"/>
      <c r="U12" s="82">
        <v>15</v>
      </c>
      <c r="V12" s="69">
        <v>13</v>
      </c>
      <c r="W12" s="69">
        <v>8</v>
      </c>
      <c r="X12" s="83">
        <f t="shared" si="3"/>
        <v>36</v>
      </c>
      <c r="Y12" s="20"/>
      <c r="Z12" s="84">
        <f t="shared" si="5"/>
        <v>11</v>
      </c>
      <c r="AA12" s="11"/>
      <c r="AB12" s="85">
        <f t="shared" si="6"/>
        <v>-5.3999999999999986</v>
      </c>
      <c r="AC12" s="11"/>
      <c r="AD12" s="87">
        <f t="shared" si="7"/>
        <v>11</v>
      </c>
      <c r="AE12" s="88" t="str">
        <f t="shared" si="4"/>
        <v>WAGG</v>
      </c>
      <c r="AF12" s="11"/>
    </row>
    <row r="13" spans="1:32" ht="15.6" x14ac:dyDescent="0.25">
      <c r="A13" s="64">
        <v>21</v>
      </c>
      <c r="B13" s="65" t="s">
        <v>62</v>
      </c>
      <c r="C13" s="66" t="s">
        <v>63</v>
      </c>
      <c r="D13" s="90">
        <f>23-2</f>
        <v>21</v>
      </c>
      <c r="E13" s="106">
        <v>23</v>
      </c>
      <c r="F13" s="99" t="s">
        <v>64</v>
      </c>
      <c r="G13" s="70">
        <v>1</v>
      </c>
      <c r="H13" s="71">
        <f t="shared" si="0"/>
        <v>22</v>
      </c>
      <c r="I13" s="72" t="s">
        <v>58</v>
      </c>
      <c r="J13" s="73">
        <v>-1</v>
      </c>
      <c r="K13" s="74">
        <f t="shared" si="1"/>
        <v>21</v>
      </c>
      <c r="L13" s="77">
        <v>33</v>
      </c>
      <c r="M13" s="76"/>
      <c r="N13" s="108" t="s">
        <v>65</v>
      </c>
      <c r="O13" s="71">
        <f>21+1-5</f>
        <v>17</v>
      </c>
      <c r="P13" s="75">
        <v>21</v>
      </c>
      <c r="Q13" s="93"/>
      <c r="R13" s="104">
        <f t="shared" si="2"/>
        <v>77</v>
      </c>
      <c r="S13" s="80">
        <v>6</v>
      </c>
      <c r="T13" s="32" t="s">
        <v>53</v>
      </c>
      <c r="U13" s="82">
        <v>11</v>
      </c>
      <c r="V13" s="69">
        <v>17</v>
      </c>
      <c r="W13" s="69">
        <v>11</v>
      </c>
      <c r="X13" s="95">
        <f t="shared" si="3"/>
        <v>39</v>
      </c>
      <c r="Y13" s="20"/>
      <c r="Z13" s="84">
        <f t="shared" si="5"/>
        <v>17</v>
      </c>
      <c r="AA13" s="11"/>
      <c r="AB13" s="85">
        <f t="shared" si="6"/>
        <v>-4</v>
      </c>
      <c r="AC13" s="70"/>
      <c r="AD13" s="87">
        <f t="shared" si="7"/>
        <v>17</v>
      </c>
      <c r="AE13" s="88" t="str">
        <f t="shared" si="4"/>
        <v>DONNELLY</v>
      </c>
      <c r="AF13" s="11"/>
    </row>
    <row r="14" spans="1:32" ht="15.6" x14ac:dyDescent="0.25">
      <c r="A14" s="110">
        <f>9.7-2</f>
        <v>7.6999999999999993</v>
      </c>
      <c r="B14" s="111" t="s">
        <v>66</v>
      </c>
      <c r="C14" s="66" t="s">
        <v>67</v>
      </c>
      <c r="D14" s="67">
        <v>8</v>
      </c>
      <c r="E14" s="106">
        <v>26</v>
      </c>
      <c r="F14" s="99"/>
      <c r="G14" s="102"/>
      <c r="H14" s="71">
        <f t="shared" si="0"/>
        <v>8</v>
      </c>
      <c r="I14" s="72" t="s">
        <v>48</v>
      </c>
      <c r="J14" s="73">
        <v>-1</v>
      </c>
      <c r="K14" s="74">
        <f t="shared" si="1"/>
        <v>7</v>
      </c>
      <c r="L14" s="75">
        <v>24</v>
      </c>
      <c r="M14" s="76"/>
      <c r="N14" s="70">
        <v>1</v>
      </c>
      <c r="O14" s="71">
        <f>K14+N14</f>
        <v>8</v>
      </c>
      <c r="P14" s="112">
        <v>27</v>
      </c>
      <c r="Q14" s="113"/>
      <c r="R14" s="104">
        <f t="shared" si="2"/>
        <v>77</v>
      </c>
      <c r="S14" s="114">
        <v>7</v>
      </c>
      <c r="T14" s="24"/>
      <c r="U14" s="82">
        <v>14</v>
      </c>
      <c r="V14" s="69">
        <v>11</v>
      </c>
      <c r="W14" s="69">
        <v>12</v>
      </c>
      <c r="X14" s="95">
        <f t="shared" si="3"/>
        <v>37</v>
      </c>
      <c r="Y14" s="11"/>
      <c r="Z14" s="84">
        <f t="shared" si="5"/>
        <v>8</v>
      </c>
      <c r="AA14" s="11"/>
      <c r="AB14" s="115">
        <f t="shared" si="6"/>
        <v>0.30000000000000071</v>
      </c>
      <c r="AC14" s="116">
        <v>2</v>
      </c>
      <c r="AD14" s="87">
        <f t="shared" si="7"/>
        <v>10</v>
      </c>
      <c r="AE14" s="88" t="str">
        <f t="shared" si="4"/>
        <v>ADAMS</v>
      </c>
      <c r="AF14" s="11"/>
    </row>
    <row r="15" spans="1:32" ht="15.6" x14ac:dyDescent="0.25">
      <c r="A15" s="96">
        <v>16.399999999999999</v>
      </c>
      <c r="B15" s="65" t="s">
        <v>69</v>
      </c>
      <c r="C15" s="66" t="s">
        <v>70</v>
      </c>
      <c r="D15" s="67">
        <v>16</v>
      </c>
      <c r="E15" s="91">
        <v>29</v>
      </c>
      <c r="F15" s="69"/>
      <c r="G15" s="102"/>
      <c r="H15" s="71">
        <f t="shared" si="0"/>
        <v>16</v>
      </c>
      <c r="I15" s="72" t="s">
        <v>48</v>
      </c>
      <c r="J15" s="73">
        <v>-1</v>
      </c>
      <c r="K15" s="74">
        <f t="shared" si="1"/>
        <v>15</v>
      </c>
      <c r="L15" s="75">
        <v>26</v>
      </c>
      <c r="M15" s="76"/>
      <c r="N15" s="70">
        <v>1</v>
      </c>
      <c r="O15" s="71">
        <f>K15+N15</f>
        <v>16</v>
      </c>
      <c r="P15" s="75">
        <v>21</v>
      </c>
      <c r="Q15" s="113"/>
      <c r="R15" s="104">
        <f t="shared" si="2"/>
        <v>76</v>
      </c>
      <c r="S15" s="80">
        <v>8</v>
      </c>
      <c r="T15" s="81"/>
      <c r="U15" s="82">
        <v>14</v>
      </c>
      <c r="V15" s="69">
        <v>12</v>
      </c>
      <c r="W15" s="69">
        <v>7</v>
      </c>
      <c r="X15" s="83">
        <f t="shared" si="3"/>
        <v>33</v>
      </c>
      <c r="Y15" s="20"/>
      <c r="Z15" s="84">
        <f t="shared" si="5"/>
        <v>16</v>
      </c>
      <c r="AA15" s="11"/>
      <c r="AB15" s="85">
        <f t="shared" si="6"/>
        <v>-0.39999999999999858</v>
      </c>
      <c r="AC15" s="70"/>
      <c r="AD15" s="87">
        <f t="shared" si="7"/>
        <v>16</v>
      </c>
      <c r="AE15" s="88" t="str">
        <f t="shared" si="4"/>
        <v>ALLOTT</v>
      </c>
      <c r="AF15" s="11"/>
    </row>
    <row r="16" spans="1:32" ht="15.6" x14ac:dyDescent="0.25">
      <c r="A16" s="117">
        <v>20.399999999999999</v>
      </c>
      <c r="B16" s="65" t="s">
        <v>71</v>
      </c>
      <c r="C16" s="66" t="s">
        <v>72</v>
      </c>
      <c r="D16" s="67">
        <v>20</v>
      </c>
      <c r="E16" s="118">
        <v>32</v>
      </c>
      <c r="F16" s="119" t="s">
        <v>53</v>
      </c>
      <c r="G16" s="92">
        <v>-5</v>
      </c>
      <c r="H16" s="71">
        <f t="shared" si="0"/>
        <v>15</v>
      </c>
      <c r="I16" s="72" t="s">
        <v>52</v>
      </c>
      <c r="J16" s="73"/>
      <c r="K16" s="74">
        <f t="shared" si="1"/>
        <v>15</v>
      </c>
      <c r="L16" s="75">
        <v>20</v>
      </c>
      <c r="M16" s="76"/>
      <c r="N16" s="70">
        <v>2</v>
      </c>
      <c r="O16" s="71">
        <f>K16+N16</f>
        <v>17</v>
      </c>
      <c r="P16" s="75">
        <v>23</v>
      </c>
      <c r="Q16" s="113"/>
      <c r="R16" s="104">
        <f t="shared" si="2"/>
        <v>75</v>
      </c>
      <c r="S16" s="80">
        <v>9</v>
      </c>
      <c r="T16" s="120" t="s">
        <v>64</v>
      </c>
      <c r="U16" s="82">
        <v>17</v>
      </c>
      <c r="V16" s="69">
        <v>11</v>
      </c>
      <c r="W16" s="76">
        <v>9</v>
      </c>
      <c r="X16" s="121">
        <f t="shared" si="3"/>
        <v>37</v>
      </c>
      <c r="Y16" s="20"/>
      <c r="Z16" s="84">
        <f t="shared" si="5"/>
        <v>17</v>
      </c>
      <c r="AA16" s="11"/>
      <c r="AB16" s="85">
        <f t="shared" si="6"/>
        <v>-3.3999999999999986</v>
      </c>
      <c r="AC16" s="122"/>
      <c r="AD16" s="87">
        <f t="shared" si="7"/>
        <v>17</v>
      </c>
      <c r="AE16" s="88" t="str">
        <f t="shared" si="4"/>
        <v>STOKES</v>
      </c>
      <c r="AF16" s="11"/>
    </row>
    <row r="17" spans="1:75" ht="15.6" x14ac:dyDescent="0.25">
      <c r="A17" s="123">
        <v>22</v>
      </c>
      <c r="B17" s="65" t="s">
        <v>73</v>
      </c>
      <c r="C17" s="66" t="s">
        <v>74</v>
      </c>
      <c r="D17" s="67">
        <v>22</v>
      </c>
      <c r="E17" s="91">
        <v>23</v>
      </c>
      <c r="F17" s="69"/>
      <c r="G17" s="70">
        <v>2</v>
      </c>
      <c r="H17" s="71">
        <f t="shared" si="0"/>
        <v>24</v>
      </c>
      <c r="I17" s="72" t="s">
        <v>52</v>
      </c>
      <c r="J17" s="73">
        <v>-1</v>
      </c>
      <c r="K17" s="74">
        <f t="shared" si="1"/>
        <v>23</v>
      </c>
      <c r="L17" s="75">
        <v>27</v>
      </c>
      <c r="M17" s="76"/>
      <c r="N17" s="70">
        <v>1</v>
      </c>
      <c r="O17" s="71">
        <f>K17+N17</f>
        <v>24</v>
      </c>
      <c r="P17" s="75">
        <v>25</v>
      </c>
      <c r="Q17" s="113"/>
      <c r="R17" s="104">
        <f t="shared" si="2"/>
        <v>75</v>
      </c>
      <c r="S17" s="80">
        <v>10</v>
      </c>
      <c r="T17" s="81"/>
      <c r="U17" s="82">
        <v>11</v>
      </c>
      <c r="V17" s="69">
        <v>13</v>
      </c>
      <c r="W17" s="69">
        <v>13</v>
      </c>
      <c r="X17" s="121">
        <f t="shared" si="3"/>
        <v>37</v>
      </c>
      <c r="Y17" s="20"/>
      <c r="Z17" s="84">
        <f t="shared" si="5"/>
        <v>24</v>
      </c>
      <c r="AA17" s="11"/>
      <c r="AB17" s="115">
        <f t="shared" si="6"/>
        <v>2</v>
      </c>
      <c r="AC17" s="124"/>
      <c r="AD17" s="87">
        <f t="shared" si="7"/>
        <v>24</v>
      </c>
      <c r="AE17" s="88" t="str">
        <f t="shared" si="4"/>
        <v>LUTHER</v>
      </c>
      <c r="AF17" s="11"/>
    </row>
    <row r="18" spans="1:75" ht="15.6" x14ac:dyDescent="0.25">
      <c r="A18" s="110">
        <f>3.1-3</f>
        <v>0.10000000000000009</v>
      </c>
      <c r="B18" s="65" t="s">
        <v>50</v>
      </c>
      <c r="C18" s="66" t="s">
        <v>75</v>
      </c>
      <c r="D18" s="125">
        <v>0</v>
      </c>
      <c r="E18" s="106">
        <v>26</v>
      </c>
      <c r="F18" s="99"/>
      <c r="G18" s="70"/>
      <c r="H18" s="126">
        <f t="shared" si="0"/>
        <v>0</v>
      </c>
      <c r="I18" s="72" t="s">
        <v>48</v>
      </c>
      <c r="J18" s="73">
        <v>-1</v>
      </c>
      <c r="K18" s="127">
        <f t="shared" si="1"/>
        <v>-1</v>
      </c>
      <c r="L18" s="75">
        <v>19</v>
      </c>
      <c r="M18" s="76" t="s">
        <v>53</v>
      </c>
      <c r="N18" s="70" t="s">
        <v>76</v>
      </c>
      <c r="O18" s="71">
        <f>-1+1+3</f>
        <v>3</v>
      </c>
      <c r="P18" s="112">
        <v>27</v>
      </c>
      <c r="Q18" s="78">
        <v>-2</v>
      </c>
      <c r="R18" s="104">
        <f t="shared" si="2"/>
        <v>72</v>
      </c>
      <c r="S18" s="114">
        <v>11</v>
      </c>
      <c r="T18" s="32" t="s">
        <v>53</v>
      </c>
      <c r="U18" s="82">
        <v>14</v>
      </c>
      <c r="V18" s="69">
        <v>8</v>
      </c>
      <c r="W18" s="69">
        <v>16</v>
      </c>
      <c r="X18" s="95">
        <f t="shared" si="3"/>
        <v>38</v>
      </c>
      <c r="Y18" s="11"/>
      <c r="Z18" s="84">
        <f t="shared" si="5"/>
        <v>1</v>
      </c>
      <c r="AA18" s="11"/>
      <c r="AB18" s="115">
        <f t="shared" si="6"/>
        <v>0.89999999999999991</v>
      </c>
      <c r="AC18" s="116">
        <v>3</v>
      </c>
      <c r="AD18" s="87">
        <f t="shared" si="7"/>
        <v>4</v>
      </c>
      <c r="AE18" s="88" t="str">
        <f t="shared" si="4"/>
        <v>NICHOLSON</v>
      </c>
      <c r="AF18" s="11"/>
    </row>
    <row r="19" spans="1:75" ht="15.6" x14ac:dyDescent="0.25">
      <c r="A19" s="96">
        <v>16.100000000000001</v>
      </c>
      <c r="B19" s="65" t="s">
        <v>62</v>
      </c>
      <c r="C19" s="66" t="s">
        <v>78</v>
      </c>
      <c r="D19" s="67">
        <v>16</v>
      </c>
      <c r="E19" s="106">
        <v>19</v>
      </c>
      <c r="F19" s="99"/>
      <c r="G19" s="70">
        <v>4</v>
      </c>
      <c r="H19" s="71">
        <f t="shared" si="0"/>
        <v>20</v>
      </c>
      <c r="I19" s="72" t="s">
        <v>58</v>
      </c>
      <c r="J19" s="73">
        <v>-1</v>
      </c>
      <c r="K19" s="74">
        <f t="shared" si="1"/>
        <v>19</v>
      </c>
      <c r="L19" s="75">
        <v>27</v>
      </c>
      <c r="M19" s="76"/>
      <c r="N19" s="70">
        <v>1</v>
      </c>
      <c r="O19" s="71">
        <f t="shared" ref="O19:O24" si="8">K19+N19</f>
        <v>20</v>
      </c>
      <c r="P19" s="75">
        <v>26</v>
      </c>
      <c r="Q19" s="78"/>
      <c r="R19" s="104">
        <f t="shared" si="2"/>
        <v>72</v>
      </c>
      <c r="S19" s="80">
        <v>12</v>
      </c>
      <c r="T19" s="81"/>
      <c r="U19" s="82">
        <v>12</v>
      </c>
      <c r="V19" s="69">
        <v>13</v>
      </c>
      <c r="W19" s="69">
        <v>11</v>
      </c>
      <c r="X19" s="95">
        <f t="shared" si="3"/>
        <v>36</v>
      </c>
      <c r="Y19" s="20"/>
      <c r="Z19" s="84">
        <f t="shared" si="5"/>
        <v>20</v>
      </c>
      <c r="AB19" s="115">
        <f t="shared" si="6"/>
        <v>3.8999999999999986</v>
      </c>
      <c r="AC19" s="122"/>
      <c r="AD19" s="87">
        <f t="shared" si="7"/>
        <v>20</v>
      </c>
      <c r="AE19" s="88" t="str">
        <f t="shared" si="4"/>
        <v>WILKS</v>
      </c>
      <c r="AF19" s="11"/>
    </row>
    <row r="20" spans="1:75" ht="15.6" x14ac:dyDescent="0.25">
      <c r="A20" s="96">
        <v>24.7</v>
      </c>
      <c r="B20" s="65" t="s">
        <v>79</v>
      </c>
      <c r="C20" s="66" t="s">
        <v>80</v>
      </c>
      <c r="D20" s="67">
        <v>25</v>
      </c>
      <c r="E20" s="128">
        <v>31</v>
      </c>
      <c r="F20" s="129" t="s">
        <v>53</v>
      </c>
      <c r="G20" s="92">
        <v>-3</v>
      </c>
      <c r="H20" s="71">
        <f t="shared" si="0"/>
        <v>22</v>
      </c>
      <c r="I20" s="112" t="s">
        <v>58</v>
      </c>
      <c r="J20" s="73"/>
      <c r="K20" s="74">
        <f t="shared" si="1"/>
        <v>22</v>
      </c>
      <c r="L20" s="75">
        <v>20</v>
      </c>
      <c r="M20" s="76" t="s">
        <v>64</v>
      </c>
      <c r="N20" s="70">
        <v>1</v>
      </c>
      <c r="O20" s="71">
        <f t="shared" si="8"/>
        <v>23</v>
      </c>
      <c r="P20" s="75">
        <v>20</v>
      </c>
      <c r="Q20" s="12">
        <v>1</v>
      </c>
      <c r="R20" s="104">
        <f t="shared" si="2"/>
        <v>71</v>
      </c>
      <c r="S20" s="80">
        <v>13</v>
      </c>
      <c r="T20" s="32" t="s">
        <v>53</v>
      </c>
      <c r="U20" s="82">
        <v>14</v>
      </c>
      <c r="V20" s="69">
        <v>11</v>
      </c>
      <c r="W20" s="69">
        <v>12</v>
      </c>
      <c r="X20" s="95">
        <f t="shared" si="3"/>
        <v>37</v>
      </c>
      <c r="Y20" s="20"/>
      <c r="Z20" s="84">
        <f t="shared" si="5"/>
        <v>24</v>
      </c>
      <c r="AA20" s="11"/>
      <c r="AB20" s="85">
        <f t="shared" si="6"/>
        <v>-0.69999999999999929</v>
      </c>
      <c r="AC20" s="122"/>
      <c r="AD20" s="87">
        <f t="shared" si="7"/>
        <v>24</v>
      </c>
      <c r="AE20" s="88" t="str">
        <f t="shared" si="4"/>
        <v>BURNETT</v>
      </c>
      <c r="AF20" s="11"/>
    </row>
    <row r="21" spans="1:75" ht="15.6" x14ac:dyDescent="0.25">
      <c r="A21" s="96">
        <v>11.8</v>
      </c>
      <c r="B21" s="65" t="s">
        <v>81</v>
      </c>
      <c r="C21" s="66" t="s">
        <v>82</v>
      </c>
      <c r="D21" s="67">
        <v>12</v>
      </c>
      <c r="E21" s="130">
        <v>18</v>
      </c>
      <c r="F21" s="99"/>
      <c r="G21" s="70">
        <v>5</v>
      </c>
      <c r="H21" s="71">
        <f t="shared" si="0"/>
        <v>17</v>
      </c>
      <c r="I21" s="72" t="s">
        <v>48</v>
      </c>
      <c r="J21" s="73"/>
      <c r="K21" s="74">
        <f t="shared" si="1"/>
        <v>17</v>
      </c>
      <c r="L21" s="75">
        <v>26</v>
      </c>
      <c r="M21" s="76"/>
      <c r="N21" s="92"/>
      <c r="O21" s="71">
        <f t="shared" si="8"/>
        <v>17</v>
      </c>
      <c r="P21" s="112">
        <v>27</v>
      </c>
      <c r="Q21" s="78">
        <v>-1</v>
      </c>
      <c r="R21" s="104">
        <f t="shared" si="2"/>
        <v>71</v>
      </c>
      <c r="S21" s="80">
        <v>14</v>
      </c>
      <c r="T21" s="81"/>
      <c r="U21" s="82">
        <v>8</v>
      </c>
      <c r="V21" s="69">
        <v>10</v>
      </c>
      <c r="W21" s="69">
        <v>14</v>
      </c>
      <c r="X21" s="95">
        <f t="shared" si="3"/>
        <v>32</v>
      </c>
      <c r="Y21" s="20"/>
      <c r="Z21" s="84">
        <f t="shared" si="5"/>
        <v>16</v>
      </c>
      <c r="AA21" s="11"/>
      <c r="AB21" s="115">
        <f t="shared" si="6"/>
        <v>4.1999999999999993</v>
      </c>
      <c r="AC21" s="122"/>
      <c r="AD21" s="87">
        <f t="shared" si="7"/>
        <v>16</v>
      </c>
      <c r="AE21" s="88" t="str">
        <f t="shared" si="4"/>
        <v>TAYLOR(k)</v>
      </c>
      <c r="AF21" s="44"/>
    </row>
    <row r="22" spans="1:75" ht="15.6" x14ac:dyDescent="0.25">
      <c r="A22" s="96">
        <v>18.100000000000001</v>
      </c>
      <c r="B22" s="65" t="s">
        <v>69</v>
      </c>
      <c r="C22" s="66" t="s">
        <v>83</v>
      </c>
      <c r="D22" s="67">
        <v>18</v>
      </c>
      <c r="E22" s="106">
        <v>25</v>
      </c>
      <c r="F22" s="99"/>
      <c r="G22" s="92"/>
      <c r="H22" s="71">
        <f t="shared" si="0"/>
        <v>18</v>
      </c>
      <c r="I22" s="72" t="s">
        <v>48</v>
      </c>
      <c r="J22" s="73"/>
      <c r="K22" s="74">
        <f t="shared" si="1"/>
        <v>18</v>
      </c>
      <c r="L22" s="75">
        <v>21</v>
      </c>
      <c r="M22" s="76"/>
      <c r="N22" s="70"/>
      <c r="O22" s="71">
        <f t="shared" si="8"/>
        <v>18</v>
      </c>
      <c r="P22" s="75">
        <v>24</v>
      </c>
      <c r="Q22" s="113"/>
      <c r="R22" s="104">
        <f t="shared" si="2"/>
        <v>70</v>
      </c>
      <c r="S22" s="80">
        <v>15</v>
      </c>
      <c r="T22" s="32" t="s">
        <v>53</v>
      </c>
      <c r="U22" s="82">
        <v>12</v>
      </c>
      <c r="V22" s="69">
        <v>14</v>
      </c>
      <c r="W22" s="69">
        <v>16</v>
      </c>
      <c r="X22" s="95">
        <f t="shared" si="3"/>
        <v>42</v>
      </c>
      <c r="Y22" s="20"/>
      <c r="Z22" s="84">
        <f t="shared" si="5"/>
        <v>18</v>
      </c>
      <c r="AA22" s="11"/>
      <c r="AB22" s="85">
        <f t="shared" si="6"/>
        <v>-0.10000000000000142</v>
      </c>
      <c r="AC22" s="124"/>
      <c r="AD22" s="87">
        <f t="shared" si="7"/>
        <v>18</v>
      </c>
      <c r="AE22" s="88" t="str">
        <f t="shared" si="4"/>
        <v>JUDD</v>
      </c>
      <c r="AF22" s="44"/>
    </row>
    <row r="23" spans="1:75" ht="15.6" x14ac:dyDescent="0.25">
      <c r="A23" s="96">
        <v>10.8</v>
      </c>
      <c r="B23" s="65" t="s">
        <v>50</v>
      </c>
      <c r="C23" s="66" t="s">
        <v>84</v>
      </c>
      <c r="D23" s="131">
        <v>11</v>
      </c>
      <c r="E23" s="106">
        <v>25</v>
      </c>
      <c r="F23" s="99"/>
      <c r="G23" s="70"/>
      <c r="H23" s="71">
        <f t="shared" si="0"/>
        <v>11</v>
      </c>
      <c r="I23" s="72" t="s">
        <v>52</v>
      </c>
      <c r="J23" s="73">
        <v>-1</v>
      </c>
      <c r="K23" s="74">
        <f t="shared" si="1"/>
        <v>10</v>
      </c>
      <c r="L23" s="75">
        <v>21</v>
      </c>
      <c r="M23" s="76"/>
      <c r="N23" s="70">
        <v>1</v>
      </c>
      <c r="O23" s="71">
        <f t="shared" si="8"/>
        <v>11</v>
      </c>
      <c r="P23" s="75">
        <v>24</v>
      </c>
      <c r="Q23" s="113"/>
      <c r="R23" s="104">
        <f t="shared" si="2"/>
        <v>70</v>
      </c>
      <c r="S23" s="80">
        <v>16</v>
      </c>
      <c r="T23" s="81"/>
      <c r="U23" s="82">
        <v>12</v>
      </c>
      <c r="V23" s="69">
        <v>10</v>
      </c>
      <c r="W23" s="69">
        <v>11</v>
      </c>
      <c r="X23" s="95">
        <f t="shared" si="3"/>
        <v>33</v>
      </c>
      <c r="Y23" s="20"/>
      <c r="Z23" s="84">
        <f t="shared" si="5"/>
        <v>11</v>
      </c>
      <c r="AA23" s="11"/>
      <c r="AB23" s="115">
        <f t="shared" si="6"/>
        <v>0.19999999999999929</v>
      </c>
      <c r="AC23" s="122"/>
      <c r="AD23" s="87">
        <f t="shared" si="7"/>
        <v>11</v>
      </c>
      <c r="AE23" s="88" t="str">
        <f t="shared" si="4"/>
        <v>PALMER</v>
      </c>
      <c r="AF23" s="44"/>
    </row>
    <row r="24" spans="1:75" ht="15.6" x14ac:dyDescent="0.25">
      <c r="A24" s="96">
        <v>16.100000000000001</v>
      </c>
      <c r="B24" s="65" t="s">
        <v>73</v>
      </c>
      <c r="C24" s="66" t="s">
        <v>85</v>
      </c>
      <c r="D24" s="67">
        <v>16</v>
      </c>
      <c r="E24" s="106">
        <v>23</v>
      </c>
      <c r="F24" s="99" t="s">
        <v>53</v>
      </c>
      <c r="G24" s="70"/>
      <c r="H24" s="71">
        <f t="shared" si="0"/>
        <v>16</v>
      </c>
      <c r="I24" s="112" t="s">
        <v>58</v>
      </c>
      <c r="J24" s="73"/>
      <c r="K24" s="74">
        <f t="shared" si="1"/>
        <v>16</v>
      </c>
      <c r="L24" s="75">
        <v>24</v>
      </c>
      <c r="M24" s="76"/>
      <c r="N24" s="70"/>
      <c r="O24" s="71">
        <f t="shared" si="8"/>
        <v>16</v>
      </c>
      <c r="P24" s="75">
        <v>20</v>
      </c>
      <c r="Q24" s="12">
        <v>2</v>
      </c>
      <c r="R24" s="104">
        <f t="shared" si="2"/>
        <v>67</v>
      </c>
      <c r="S24" s="80">
        <v>17</v>
      </c>
      <c r="T24" s="32" t="s">
        <v>53</v>
      </c>
      <c r="U24" s="82">
        <v>15</v>
      </c>
      <c r="V24" s="69">
        <v>12</v>
      </c>
      <c r="W24" s="69">
        <v>8</v>
      </c>
      <c r="X24" s="95">
        <f t="shared" si="3"/>
        <v>35</v>
      </c>
      <c r="Y24" s="20"/>
      <c r="Z24" s="84">
        <f t="shared" si="5"/>
        <v>18</v>
      </c>
      <c r="AA24" s="11"/>
      <c r="AB24" s="115">
        <f t="shared" si="6"/>
        <v>1.8999999999999986</v>
      </c>
      <c r="AC24" s="122"/>
      <c r="AD24" s="87">
        <f t="shared" si="7"/>
        <v>18</v>
      </c>
      <c r="AE24" s="88" t="str">
        <f t="shared" si="4"/>
        <v>ENTWISLE</v>
      </c>
      <c r="AF24" s="44"/>
    </row>
    <row r="25" spans="1:75" ht="15.6" x14ac:dyDescent="0.25">
      <c r="A25" s="89">
        <v>27</v>
      </c>
      <c r="B25" s="65" t="s">
        <v>56</v>
      </c>
      <c r="C25" s="66" t="s">
        <v>86</v>
      </c>
      <c r="D25" s="67">
        <v>27</v>
      </c>
      <c r="E25" s="91">
        <v>29</v>
      </c>
      <c r="F25" s="69"/>
      <c r="G25" s="92"/>
      <c r="H25" s="71">
        <f t="shared" si="0"/>
        <v>27</v>
      </c>
      <c r="I25" s="112" t="s">
        <v>52</v>
      </c>
      <c r="J25" s="73">
        <v>-1</v>
      </c>
      <c r="K25" s="74">
        <f t="shared" si="1"/>
        <v>26</v>
      </c>
      <c r="L25" s="75">
        <v>19</v>
      </c>
      <c r="M25" s="76"/>
      <c r="N25" s="70" t="s">
        <v>87</v>
      </c>
      <c r="O25" s="71" t="s">
        <v>88</v>
      </c>
      <c r="P25" s="75">
        <v>19</v>
      </c>
      <c r="Q25" s="12">
        <v>3</v>
      </c>
      <c r="R25" s="104">
        <f t="shared" si="2"/>
        <v>67</v>
      </c>
      <c r="S25" s="80">
        <v>18</v>
      </c>
      <c r="T25" s="81"/>
      <c r="U25" s="82">
        <v>12</v>
      </c>
      <c r="V25" s="69">
        <v>7</v>
      </c>
      <c r="W25" s="69">
        <v>5</v>
      </c>
      <c r="X25" s="95">
        <f t="shared" si="3"/>
        <v>24</v>
      </c>
      <c r="Y25" s="20"/>
      <c r="Z25" s="132">
        <f>28+Q25-3</f>
        <v>28</v>
      </c>
      <c r="AA25" s="11"/>
      <c r="AB25" s="115">
        <f t="shared" si="6"/>
        <v>1</v>
      </c>
      <c r="AC25" s="124"/>
      <c r="AD25" s="133" t="s">
        <v>88</v>
      </c>
      <c r="AE25" s="88" t="str">
        <f t="shared" si="4"/>
        <v>McGUIRE</v>
      </c>
      <c r="AF25" s="44"/>
    </row>
    <row r="26" spans="1:75" ht="15.6" x14ac:dyDescent="0.25">
      <c r="A26" s="134">
        <v>19.399999999999999</v>
      </c>
      <c r="B26" s="65" t="s">
        <v>69</v>
      </c>
      <c r="C26" s="66" t="s">
        <v>89</v>
      </c>
      <c r="D26" s="67">
        <v>19</v>
      </c>
      <c r="E26" s="106">
        <v>22</v>
      </c>
      <c r="F26" s="99"/>
      <c r="G26" s="70">
        <v>3</v>
      </c>
      <c r="H26" s="71">
        <f t="shared" si="0"/>
        <v>22</v>
      </c>
      <c r="I26" s="72" t="s">
        <v>52</v>
      </c>
      <c r="J26" s="73">
        <v>-1</v>
      </c>
      <c r="K26" s="74">
        <f t="shared" si="1"/>
        <v>21</v>
      </c>
      <c r="L26" s="75">
        <v>23</v>
      </c>
      <c r="M26" s="76"/>
      <c r="N26" s="70">
        <v>1</v>
      </c>
      <c r="O26" s="71">
        <f>K26+N26</f>
        <v>22</v>
      </c>
      <c r="P26" s="135">
        <v>17</v>
      </c>
      <c r="Q26" s="12">
        <v>5</v>
      </c>
      <c r="R26" s="136">
        <f t="shared" si="2"/>
        <v>62</v>
      </c>
      <c r="S26" s="80">
        <v>19</v>
      </c>
      <c r="T26" s="81"/>
      <c r="U26" s="82">
        <v>10</v>
      </c>
      <c r="V26" s="69">
        <v>14</v>
      </c>
      <c r="W26" s="69">
        <v>9</v>
      </c>
      <c r="X26" s="83">
        <f t="shared" si="3"/>
        <v>33</v>
      </c>
      <c r="Y26" s="20"/>
      <c r="Z26" s="84">
        <f t="shared" si="5"/>
        <v>27</v>
      </c>
      <c r="AA26" s="11"/>
      <c r="AB26" s="115">
        <f t="shared" si="6"/>
        <v>7.6000000000000014</v>
      </c>
      <c r="AC26" s="122"/>
      <c r="AD26" s="87">
        <f t="shared" si="7"/>
        <v>27</v>
      </c>
      <c r="AE26" s="88" t="str">
        <f t="shared" si="4"/>
        <v>VENES</v>
      </c>
      <c r="AF26" s="44"/>
    </row>
    <row r="27" spans="1:75" s="11" customFormat="1" ht="15.6" x14ac:dyDescent="0.25">
      <c r="A27" s="110">
        <v>18.3</v>
      </c>
      <c r="B27" s="65" t="s">
        <v>62</v>
      </c>
      <c r="C27" s="66" t="s">
        <v>90</v>
      </c>
      <c r="D27" s="67">
        <v>18</v>
      </c>
      <c r="E27" s="106">
        <v>24</v>
      </c>
      <c r="F27" s="99"/>
      <c r="G27" s="70"/>
      <c r="H27" s="71">
        <f t="shared" si="0"/>
        <v>18</v>
      </c>
      <c r="I27" s="72" t="s">
        <v>48</v>
      </c>
      <c r="J27" s="73"/>
      <c r="K27" s="74">
        <f t="shared" si="1"/>
        <v>18</v>
      </c>
      <c r="L27" s="100">
        <v>29</v>
      </c>
      <c r="M27" s="137" t="s">
        <v>64</v>
      </c>
      <c r="N27" s="92">
        <v>-3</v>
      </c>
      <c r="O27" s="138">
        <f>K27+N27</f>
        <v>15</v>
      </c>
      <c r="P27" s="139" t="s">
        <v>91</v>
      </c>
      <c r="Q27" s="12"/>
      <c r="R27" s="140">
        <f>E27+L27</f>
        <v>53</v>
      </c>
      <c r="S27" s="141" t="s">
        <v>92</v>
      </c>
      <c r="T27" s="24"/>
      <c r="U27" s="82">
        <v>10</v>
      </c>
      <c r="V27" s="69">
        <v>15</v>
      </c>
      <c r="W27" s="69"/>
      <c r="X27" s="83">
        <f t="shared" si="3"/>
        <v>25</v>
      </c>
      <c r="Z27" s="84">
        <f t="shared" si="5"/>
        <v>15</v>
      </c>
      <c r="AB27" s="85">
        <f t="shared" si="6"/>
        <v>-3.3000000000000007</v>
      </c>
      <c r="AC27" s="116">
        <v>1</v>
      </c>
      <c r="AD27" s="87">
        <f t="shared" si="7"/>
        <v>16</v>
      </c>
      <c r="AE27" s="88" t="str">
        <f t="shared" si="4"/>
        <v>TIPLER</v>
      </c>
      <c r="AF27" s="44"/>
    </row>
    <row r="28" spans="1:75" ht="15.6" x14ac:dyDescent="0.25">
      <c r="A28" s="142">
        <v>24</v>
      </c>
      <c r="B28" s="65" t="s">
        <v>69</v>
      </c>
      <c r="C28" s="66" t="s">
        <v>94</v>
      </c>
      <c r="D28" s="143">
        <v>24</v>
      </c>
      <c r="E28" s="139" t="s">
        <v>91</v>
      </c>
      <c r="F28" s="69"/>
      <c r="G28" s="102"/>
      <c r="H28" s="71">
        <f t="shared" si="0"/>
        <v>24</v>
      </c>
      <c r="I28" s="72" t="s">
        <v>48</v>
      </c>
      <c r="J28" s="73"/>
      <c r="K28" s="74">
        <f t="shared" si="1"/>
        <v>24</v>
      </c>
      <c r="L28" s="135">
        <v>18</v>
      </c>
      <c r="M28" s="76"/>
      <c r="N28" s="70">
        <v>5</v>
      </c>
      <c r="O28" s="71" t="s">
        <v>88</v>
      </c>
      <c r="P28" s="75">
        <v>18</v>
      </c>
      <c r="Q28" s="12">
        <v>4</v>
      </c>
      <c r="R28" s="144">
        <f>L28+P28</f>
        <v>36</v>
      </c>
      <c r="S28" s="141" t="s">
        <v>92</v>
      </c>
      <c r="T28" s="81"/>
      <c r="U28" s="82"/>
      <c r="V28" s="69">
        <v>12</v>
      </c>
      <c r="W28" s="69">
        <v>7</v>
      </c>
      <c r="X28" s="83">
        <f t="shared" si="3"/>
        <v>19</v>
      </c>
      <c r="Y28" s="20"/>
      <c r="Z28" s="132">
        <f>28+Q28-4</f>
        <v>28</v>
      </c>
      <c r="AA28" s="11"/>
      <c r="AB28" s="115">
        <f t="shared" si="6"/>
        <v>4</v>
      </c>
      <c r="AC28" s="70"/>
      <c r="AD28" s="133" t="s">
        <v>88</v>
      </c>
      <c r="AE28" s="88" t="str">
        <f t="shared" si="4"/>
        <v>BROGDEN</v>
      </c>
      <c r="AF28" s="11"/>
    </row>
    <row r="29" spans="1:75" s="5" customFormat="1" ht="16.2" thickBot="1" x14ac:dyDescent="0.3">
      <c r="A29" s="145"/>
      <c r="B29" s="146"/>
      <c r="C29" s="147"/>
      <c r="D29" s="148"/>
      <c r="E29" s="149"/>
      <c r="F29" s="150"/>
      <c r="G29" s="151"/>
      <c r="H29" s="152"/>
      <c r="I29" s="153"/>
      <c r="J29" s="154"/>
      <c r="K29" s="155"/>
      <c r="L29" s="156"/>
      <c r="M29" s="23"/>
      <c r="N29" s="157"/>
      <c r="O29" s="158"/>
      <c r="P29" s="156"/>
      <c r="Q29" s="157"/>
      <c r="R29" s="159"/>
      <c r="S29" s="160"/>
      <c r="T29" s="23"/>
      <c r="U29" s="161"/>
      <c r="V29" s="162"/>
      <c r="W29" s="162"/>
      <c r="X29" s="163"/>
      <c r="Y29" s="162"/>
      <c r="Z29" s="164"/>
      <c r="AA29" s="162"/>
      <c r="AB29" s="162"/>
      <c r="AC29" s="162"/>
      <c r="AD29" s="20"/>
      <c r="AF29" s="20"/>
    </row>
    <row r="30" spans="1:75" x14ac:dyDescent="0.25">
      <c r="A30" s="5"/>
      <c r="B30" s="5"/>
      <c r="C30" s="5"/>
      <c r="D30" s="5"/>
      <c r="E30" s="5">
        <f>SUM(E8:E28)</f>
        <v>518</v>
      </c>
      <c r="F30" s="5"/>
      <c r="G30" s="165"/>
      <c r="H30" s="81"/>
      <c r="I30" s="166"/>
      <c r="J30" s="167" t="s">
        <v>95</v>
      </c>
      <c r="K30" s="168"/>
      <c r="L30" s="5">
        <f>SUM(L8:L28)</f>
        <v>517</v>
      </c>
      <c r="M30" s="5"/>
      <c r="N30" s="168"/>
      <c r="O30" s="81"/>
      <c r="P30" s="5">
        <f>SUM(P8:P28)</f>
        <v>481</v>
      </c>
      <c r="Q30" s="166" t="s">
        <v>96</v>
      </c>
      <c r="R30" s="168">
        <f>E30+L30+P30</f>
        <v>1516</v>
      </c>
      <c r="S30" s="33"/>
      <c r="T30" s="33"/>
      <c r="U30" s="168"/>
      <c r="V30" s="168"/>
      <c r="W30" s="168"/>
      <c r="X30" s="168"/>
      <c r="Y30" s="168"/>
      <c r="Z30" s="11"/>
      <c r="AA30" s="168"/>
      <c r="AB30" s="168"/>
      <c r="AC30" s="20"/>
      <c r="AD30" s="20"/>
      <c r="AE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</row>
    <row r="31" spans="1:75" ht="13.8" thickBot="1" x14ac:dyDescent="0.3">
      <c r="A31" s="5"/>
      <c r="B31" s="5"/>
      <c r="C31" s="5"/>
      <c r="D31" s="5"/>
      <c r="E31" s="169">
        <v>20</v>
      </c>
      <c r="F31" s="169"/>
      <c r="G31" s="165"/>
      <c r="H31" s="81"/>
      <c r="I31" s="166"/>
      <c r="J31" s="168"/>
      <c r="K31" s="168"/>
      <c r="L31" s="169">
        <v>21</v>
      </c>
      <c r="M31" s="169"/>
      <c r="N31" s="168"/>
      <c r="O31" s="81"/>
      <c r="P31" s="169">
        <v>20</v>
      </c>
      <c r="Q31" s="170" t="s">
        <v>97</v>
      </c>
      <c r="R31" s="168">
        <f>E31+L31+P31</f>
        <v>61</v>
      </c>
      <c r="S31" s="4"/>
      <c r="T31" s="4"/>
      <c r="Y31" s="20"/>
      <c r="Z31" s="11"/>
      <c r="AA31" s="168"/>
      <c r="AB31" s="168"/>
      <c r="AC31" s="20"/>
      <c r="AD31" s="20"/>
      <c r="AE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</row>
    <row r="32" spans="1:75" ht="13.8" thickBot="1" x14ac:dyDescent="0.3">
      <c r="A32" s="5"/>
      <c r="B32" s="5"/>
      <c r="C32" s="5"/>
      <c r="D32" s="5"/>
      <c r="E32" s="171">
        <f>E30/E31</f>
        <v>25.9</v>
      </c>
      <c r="F32" s="171"/>
      <c r="G32" s="165"/>
      <c r="H32" s="81"/>
      <c r="I32" s="166"/>
      <c r="J32" s="168"/>
      <c r="K32" s="168"/>
      <c r="L32" s="171">
        <f>L30/L31</f>
        <v>24.61904761904762</v>
      </c>
      <c r="M32" s="171"/>
      <c r="N32" s="168"/>
      <c r="O32" s="81"/>
      <c r="P32" s="171">
        <f>P30/P31</f>
        <v>24.05</v>
      </c>
      <c r="Q32" s="170" t="s">
        <v>98</v>
      </c>
      <c r="R32" s="172">
        <f>R30/R31</f>
        <v>24.852459016393443</v>
      </c>
      <c r="S32" s="4"/>
      <c r="T32" s="4"/>
      <c r="U32" s="41" t="s">
        <v>100</v>
      </c>
      <c r="V32" s="42"/>
      <c r="W32" s="42"/>
      <c r="X32" s="173"/>
      <c r="Z32" s="11"/>
      <c r="AA32" s="168"/>
      <c r="AB32" s="168"/>
      <c r="AC32" s="20"/>
      <c r="AD32" s="20"/>
      <c r="AE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</row>
    <row r="33" spans="1:75" ht="13.8" thickBot="1" x14ac:dyDescent="0.3">
      <c r="A33" s="5"/>
      <c r="B33" s="5"/>
      <c r="C33" s="5"/>
      <c r="D33" s="5"/>
      <c r="E33" s="5"/>
      <c r="F33" s="5"/>
      <c r="G33" s="165"/>
      <c r="H33" s="81"/>
      <c r="I33" s="166"/>
      <c r="J33" s="168"/>
      <c r="K33" s="168"/>
      <c r="L33" s="174"/>
      <c r="M33" s="174"/>
      <c r="N33" s="168"/>
      <c r="O33" s="81"/>
      <c r="P33" s="168"/>
      <c r="Q33" s="170" t="s">
        <v>99</v>
      </c>
      <c r="R33" s="175">
        <f>R32*3</f>
        <v>74.557377049180332</v>
      </c>
      <c r="S33" s="4"/>
      <c r="T33" s="4"/>
      <c r="U33" s="176" t="s">
        <v>103</v>
      </c>
      <c r="V33" s="11"/>
      <c r="W33" s="11"/>
      <c r="X33" s="177"/>
      <c r="Z33" s="11"/>
      <c r="AB33" s="168"/>
      <c r="AC33" s="20"/>
      <c r="AD33" s="20"/>
      <c r="AE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</row>
    <row r="34" spans="1:75" ht="15.6" x14ac:dyDescent="0.25">
      <c r="B34" s="60" t="s">
        <v>101</v>
      </c>
      <c r="C34" s="60" t="s">
        <v>102</v>
      </c>
      <c r="D34" s="60"/>
      <c r="E34" s="60"/>
      <c r="F34" s="60"/>
      <c r="G34" s="60"/>
      <c r="H34" s="60"/>
      <c r="I34" s="60"/>
      <c r="J34" s="6"/>
      <c r="K34" s="6"/>
      <c r="L34" s="6"/>
      <c r="M34" s="6"/>
      <c r="N34" s="6"/>
      <c r="O34" s="6"/>
      <c r="P34" s="6"/>
      <c r="Q34" s="6"/>
      <c r="R34" s="6"/>
      <c r="U34" s="176" t="s">
        <v>107</v>
      </c>
      <c r="V34" s="44"/>
      <c r="W34" s="44"/>
      <c r="X34" s="178"/>
      <c r="Y34" s="165"/>
      <c r="Z34" s="165"/>
      <c r="AB34" s="179"/>
      <c r="AC34" s="11"/>
      <c r="AD34" s="11"/>
    </row>
    <row r="35" spans="1:75" ht="15.6" x14ac:dyDescent="0.25">
      <c r="B35" s="6" t="s">
        <v>104</v>
      </c>
      <c r="C35" s="6"/>
      <c r="D35" s="6"/>
      <c r="E35" s="6" t="s">
        <v>105</v>
      </c>
      <c r="F35" s="6"/>
      <c r="G35" s="6"/>
      <c r="K35" s="6"/>
      <c r="L35" s="6"/>
      <c r="M35" s="6" t="s">
        <v>106</v>
      </c>
      <c r="O35" s="6"/>
      <c r="P35" s="180">
        <v>38504</v>
      </c>
      <c r="Q35" s="6"/>
      <c r="R35" s="6"/>
      <c r="U35" s="181" t="s">
        <v>113</v>
      </c>
      <c r="V35" s="11"/>
      <c r="W35" s="11"/>
      <c r="X35" s="177"/>
      <c r="Y35" s="165"/>
      <c r="Z35" s="165"/>
      <c r="AB35" s="70"/>
      <c r="AC35" s="11"/>
      <c r="AD35" s="11"/>
    </row>
    <row r="36" spans="1:75" ht="16.2" thickBot="1" x14ac:dyDescent="0.3">
      <c r="B36" s="169" t="s">
        <v>108</v>
      </c>
      <c r="C36" s="6"/>
      <c r="D36" s="6"/>
      <c r="E36" s="182" t="s">
        <v>109</v>
      </c>
      <c r="F36" s="183"/>
      <c r="G36" s="184">
        <v>3</v>
      </c>
      <c r="H36" s="185" t="s">
        <v>110</v>
      </c>
      <c r="I36" s="22"/>
      <c r="J36" s="22"/>
      <c r="K36" s="5"/>
      <c r="M36" s="169" t="s">
        <v>108</v>
      </c>
      <c r="O36" s="1" t="s">
        <v>111</v>
      </c>
      <c r="P36" s="186">
        <v>2</v>
      </c>
      <c r="Q36" s="187" t="s">
        <v>112</v>
      </c>
      <c r="R36" s="187"/>
      <c r="S36" s="5"/>
      <c r="T36" s="5"/>
      <c r="U36" s="188" t="s">
        <v>117</v>
      </c>
      <c r="V36" s="189"/>
      <c r="W36" s="189"/>
      <c r="X36" s="190"/>
      <c r="Y36" s="165"/>
      <c r="Z36" s="165"/>
      <c r="AB36" s="179"/>
      <c r="AC36" s="11"/>
      <c r="AD36" s="11"/>
    </row>
    <row r="37" spans="1:75" x14ac:dyDescent="0.25">
      <c r="B37" s="169" t="s">
        <v>114</v>
      </c>
      <c r="C37" s="6"/>
      <c r="D37" s="6"/>
      <c r="E37" s="182" t="s">
        <v>109</v>
      </c>
      <c r="F37" s="6"/>
      <c r="G37" s="184">
        <v>2</v>
      </c>
      <c r="H37" s="185" t="s">
        <v>115</v>
      </c>
      <c r="I37" s="22"/>
      <c r="J37" s="22"/>
      <c r="M37" s="169" t="s">
        <v>114</v>
      </c>
      <c r="O37" s="1" t="s">
        <v>111</v>
      </c>
      <c r="P37" s="186">
        <v>1</v>
      </c>
      <c r="Q37" s="187" t="s">
        <v>116</v>
      </c>
      <c r="R37" s="187"/>
      <c r="S37" s="5"/>
      <c r="T37" s="5"/>
      <c r="U37" s="20"/>
      <c r="Y37" s="174"/>
      <c r="Z37" s="174"/>
    </row>
    <row r="38" spans="1:75" x14ac:dyDescent="0.25">
      <c r="B38" s="169" t="s">
        <v>118</v>
      </c>
      <c r="C38" s="6"/>
      <c r="D38" s="6"/>
      <c r="E38" s="182" t="s">
        <v>109</v>
      </c>
      <c r="F38" s="6"/>
      <c r="G38" s="184">
        <v>1</v>
      </c>
      <c r="H38" s="185" t="s">
        <v>119</v>
      </c>
      <c r="I38" s="22"/>
      <c r="J38" s="22"/>
      <c r="L38" s="5"/>
      <c r="M38" s="169"/>
      <c r="P38" s="5" t="s">
        <v>120</v>
      </c>
      <c r="Q38" s="5"/>
      <c r="R38" s="5"/>
      <c r="S38" s="5"/>
      <c r="U38" s="20"/>
      <c r="Y38" s="20"/>
      <c r="Z38" s="20"/>
    </row>
    <row r="39" spans="1:75" x14ac:dyDescent="0.25">
      <c r="B39" s="187"/>
      <c r="C39" s="168"/>
      <c r="D39" s="168"/>
      <c r="E39" s="191"/>
      <c r="F39" s="6"/>
      <c r="G39" s="19"/>
      <c r="R39" s="1"/>
      <c r="U39" s="20"/>
      <c r="Y39" s="20"/>
      <c r="Z39" s="20"/>
      <c r="AB39" s="20"/>
      <c r="AC39" s="20"/>
      <c r="AD39" s="20"/>
    </row>
    <row r="40" spans="1:75" x14ac:dyDescent="0.25">
      <c r="B40" s="6" t="s">
        <v>121</v>
      </c>
      <c r="C40" s="6"/>
      <c r="D40" s="6"/>
      <c r="E40" s="6"/>
      <c r="F40" s="6"/>
      <c r="G40" s="6"/>
      <c r="H40" s="6"/>
      <c r="I40" s="6"/>
      <c r="J40" s="6"/>
      <c r="K40" s="6"/>
      <c r="R40" s="1"/>
      <c r="U40" s="20"/>
      <c r="Y40" s="20"/>
      <c r="Z40" s="20"/>
      <c r="AB40" s="20"/>
      <c r="AC40" s="20"/>
      <c r="AD40" s="20"/>
    </row>
    <row r="41" spans="1:75" x14ac:dyDescent="0.25">
      <c r="B41" s="1" t="s">
        <v>108</v>
      </c>
      <c r="E41" s="192" t="s">
        <v>109</v>
      </c>
      <c r="G41" s="4">
        <v>5</v>
      </c>
      <c r="H41" s="1" t="s">
        <v>122</v>
      </c>
      <c r="M41" s="1" t="s">
        <v>123</v>
      </c>
      <c r="O41" s="1" t="s">
        <v>111</v>
      </c>
      <c r="P41" s="4">
        <v>5</v>
      </c>
      <c r="Q41" s="1" t="s">
        <v>122</v>
      </c>
      <c r="R41" s="1"/>
      <c r="U41" s="20"/>
      <c r="Y41" s="20"/>
      <c r="Z41" s="20"/>
      <c r="AB41" s="165"/>
      <c r="AC41" s="20"/>
      <c r="AD41" s="20"/>
    </row>
    <row r="42" spans="1:75" x14ac:dyDescent="0.25">
      <c r="B42" s="1" t="s">
        <v>114</v>
      </c>
      <c r="E42" s="192" t="s">
        <v>109</v>
      </c>
      <c r="G42" s="4">
        <v>4</v>
      </c>
      <c r="H42" s="1" t="s">
        <v>122</v>
      </c>
      <c r="M42" s="193" t="s">
        <v>124</v>
      </c>
      <c r="O42" s="1" t="s">
        <v>111</v>
      </c>
      <c r="P42" s="4">
        <v>4</v>
      </c>
      <c r="Q42" s="1" t="s">
        <v>122</v>
      </c>
      <c r="R42" s="1"/>
      <c r="U42" s="20"/>
      <c r="Y42" s="20"/>
      <c r="Z42" s="20"/>
      <c r="AB42" s="165"/>
      <c r="AC42" s="165"/>
      <c r="AD42" s="165"/>
    </row>
    <row r="43" spans="1:75" x14ac:dyDescent="0.25">
      <c r="B43" s="1" t="s">
        <v>118</v>
      </c>
      <c r="E43" s="192" t="s">
        <v>109</v>
      </c>
      <c r="G43" s="4">
        <v>3</v>
      </c>
      <c r="H43" s="1" t="s">
        <v>122</v>
      </c>
      <c r="M43" s="1" t="s">
        <v>125</v>
      </c>
      <c r="O43" s="1" t="s">
        <v>111</v>
      </c>
      <c r="P43" s="4">
        <v>4</v>
      </c>
      <c r="Q43" s="1" t="s">
        <v>122</v>
      </c>
      <c r="R43" s="1"/>
      <c r="U43" s="20"/>
      <c r="Y43" s="20"/>
      <c r="Z43" s="20"/>
      <c r="AB43" s="20"/>
      <c r="AC43" s="20"/>
      <c r="AD43" s="20"/>
      <c r="AE43" s="11"/>
    </row>
    <row r="44" spans="1:75" x14ac:dyDescent="0.25">
      <c r="B44" s="1" t="s">
        <v>126</v>
      </c>
      <c r="E44" s="192" t="s">
        <v>109</v>
      </c>
      <c r="G44" s="4">
        <v>2</v>
      </c>
      <c r="H44" s="1" t="s">
        <v>122</v>
      </c>
      <c r="I44" s="192"/>
      <c r="J44" s="192"/>
      <c r="K44" s="192"/>
      <c r="M44" s="1" t="s">
        <v>127</v>
      </c>
      <c r="O44" s="1" t="s">
        <v>111</v>
      </c>
      <c r="P44" s="4">
        <v>2</v>
      </c>
      <c r="Q44" s="1" t="s">
        <v>122</v>
      </c>
      <c r="R44" s="1"/>
      <c r="U44" s="194"/>
      <c r="Z44" s="20"/>
      <c r="AB44" s="20"/>
      <c r="AC44" s="20"/>
      <c r="AD44" s="20"/>
      <c r="AE44" s="11"/>
    </row>
    <row r="45" spans="1:75" x14ac:dyDescent="0.25">
      <c r="B45" s="1" t="s">
        <v>128</v>
      </c>
      <c r="E45" s="192" t="s">
        <v>109</v>
      </c>
      <c r="G45" s="4">
        <v>1</v>
      </c>
      <c r="H45" s="1" t="s">
        <v>129</v>
      </c>
      <c r="I45" s="192"/>
      <c r="J45" s="192"/>
      <c r="K45" s="192"/>
      <c r="M45" s="1" t="s">
        <v>130</v>
      </c>
      <c r="O45" s="1" t="s">
        <v>111</v>
      </c>
      <c r="P45" s="4">
        <v>1</v>
      </c>
      <c r="Q45" s="1" t="s">
        <v>129</v>
      </c>
      <c r="R45" s="1"/>
      <c r="U45" s="194"/>
      <c r="Z45" s="20"/>
      <c r="AB45" s="20"/>
      <c r="AC45" s="20"/>
      <c r="AD45" s="20"/>
      <c r="AE45" s="11"/>
    </row>
    <row r="46" spans="1:75" x14ac:dyDescent="0.25">
      <c r="G46" s="192"/>
      <c r="H46" s="192"/>
      <c r="I46" s="192"/>
      <c r="J46" s="192"/>
      <c r="K46" s="192"/>
      <c r="R46" s="1"/>
      <c r="U46" s="194"/>
      <c r="Z46" s="20"/>
      <c r="AB46" s="20"/>
      <c r="AC46" s="20"/>
      <c r="AD46" s="20"/>
      <c r="AE46" s="11"/>
    </row>
    <row r="47" spans="1:75" x14ac:dyDescent="0.25">
      <c r="B47" s="6" t="s">
        <v>131</v>
      </c>
      <c r="C47" s="6"/>
      <c r="D47" s="6"/>
      <c r="E47" s="6"/>
      <c r="R47" s="1"/>
      <c r="U47" s="194"/>
      <c r="Z47" s="20"/>
      <c r="AB47" s="20"/>
      <c r="AC47" s="20"/>
      <c r="AD47" s="20"/>
      <c r="AE47" s="11"/>
    </row>
    <row r="48" spans="1:75" x14ac:dyDescent="0.25">
      <c r="B48" s="1" t="s">
        <v>132</v>
      </c>
      <c r="E48" s="1" t="s">
        <v>133</v>
      </c>
      <c r="F48" s="193"/>
      <c r="G48" s="195">
        <v>2</v>
      </c>
      <c r="H48" s="5" t="s">
        <v>134</v>
      </c>
      <c r="I48" s="5"/>
      <c r="J48" s="5"/>
      <c r="K48" s="5"/>
      <c r="M48" s="1" t="s">
        <v>135</v>
      </c>
      <c r="O48" s="1" t="s">
        <v>136</v>
      </c>
      <c r="P48" s="4">
        <v>1</v>
      </c>
      <c r="Q48" s="193" t="s">
        <v>129</v>
      </c>
      <c r="R48" s="193"/>
      <c r="U48" s="165"/>
      <c r="Z48" s="20"/>
      <c r="AB48" s="20"/>
      <c r="AC48" s="20"/>
      <c r="AD48" s="20"/>
      <c r="AE48" s="11"/>
    </row>
    <row r="49" spans="2:31" x14ac:dyDescent="0.25">
      <c r="B49" s="1" t="s">
        <v>137</v>
      </c>
      <c r="I49" s="193"/>
      <c r="J49" s="193"/>
      <c r="K49" s="193"/>
      <c r="M49" s="1" t="s">
        <v>138</v>
      </c>
      <c r="R49" s="1"/>
      <c r="U49" s="20"/>
      <c r="Z49" s="20"/>
      <c r="AB49" s="20"/>
      <c r="AC49" s="20"/>
      <c r="AD49" s="20"/>
      <c r="AE49" s="11"/>
    </row>
    <row r="50" spans="2:31" x14ac:dyDescent="0.25">
      <c r="R50" s="1"/>
      <c r="Z50" s="20"/>
      <c r="AB50" s="20"/>
      <c r="AC50" s="20"/>
      <c r="AD50" s="20"/>
      <c r="AE50" s="11"/>
    </row>
    <row r="51" spans="2:31" x14ac:dyDescent="0.25">
      <c r="B51" s="6" t="s">
        <v>139</v>
      </c>
      <c r="C51" s="6"/>
      <c r="D51" s="6"/>
      <c r="E51" s="192" t="s">
        <v>109</v>
      </c>
      <c r="F51" s="192"/>
      <c r="G51" s="195">
        <v>1</v>
      </c>
      <c r="H51" s="5" t="s">
        <v>140</v>
      </c>
      <c r="I51" s="5"/>
      <c r="J51" s="5"/>
      <c r="K51" s="5"/>
      <c r="L51" s="5"/>
      <c r="M51" s="5"/>
      <c r="R51" s="1"/>
      <c r="Z51" s="20"/>
      <c r="AB51" s="20"/>
      <c r="AC51" s="20"/>
      <c r="AD51" s="20"/>
      <c r="AE51" s="11"/>
    </row>
    <row r="52" spans="2:31" x14ac:dyDescent="0.25">
      <c r="R52" s="1"/>
      <c r="Z52" s="20"/>
      <c r="AB52" s="20"/>
      <c r="AC52" s="20"/>
      <c r="AD52" s="20"/>
      <c r="AE52" s="11"/>
    </row>
    <row r="53" spans="2:31" x14ac:dyDescent="0.25">
      <c r="R53" s="1"/>
      <c r="Z53" s="165"/>
      <c r="AB53" s="20"/>
      <c r="AC53" s="20"/>
      <c r="AD53" s="20"/>
      <c r="AE53" s="11"/>
    </row>
    <row r="54" spans="2:31" ht="15.6" x14ac:dyDescent="0.25">
      <c r="B54" s="196"/>
      <c r="C54" s="197"/>
      <c r="D54" s="197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165"/>
      <c r="V54" s="5"/>
      <c r="W54" s="5"/>
      <c r="X54" s="5"/>
      <c r="Y54" s="5"/>
      <c r="Z54" s="165"/>
      <c r="AB54" s="20"/>
      <c r="AC54" s="20"/>
      <c r="AD54" s="20"/>
      <c r="AE54" s="11"/>
    </row>
    <row r="55" spans="2:31" ht="15.6" x14ac:dyDescent="0.25">
      <c r="B55" s="198"/>
      <c r="C55" s="198"/>
      <c r="D55" s="198"/>
      <c r="E55" s="198"/>
      <c r="F55" s="198"/>
      <c r="G55" s="198"/>
      <c r="H55" s="198"/>
      <c r="I55" s="198"/>
      <c r="J55" s="168"/>
      <c r="K55" s="168"/>
      <c r="L55" s="168"/>
      <c r="M55" s="168"/>
      <c r="N55" s="168"/>
      <c r="O55" s="168"/>
      <c r="P55" s="5"/>
      <c r="Q55" s="5"/>
      <c r="R55" s="5"/>
      <c r="S55" s="5"/>
      <c r="T55" s="5"/>
      <c r="U55" s="5"/>
      <c r="V55" s="5"/>
      <c r="W55" s="5"/>
      <c r="X55" s="5"/>
      <c r="Y55" s="5"/>
      <c r="Z55" s="165"/>
      <c r="AB55" s="20"/>
      <c r="AC55" s="20"/>
      <c r="AD55" s="20"/>
      <c r="AE55" s="11"/>
    </row>
    <row r="56" spans="2:31" ht="15.6" x14ac:dyDescent="0.25">
      <c r="B56" s="198"/>
      <c r="C56" s="198"/>
      <c r="D56" s="198"/>
      <c r="E56" s="198"/>
      <c r="F56" s="198"/>
      <c r="G56" s="198"/>
      <c r="H56" s="198"/>
      <c r="I56" s="198"/>
      <c r="J56" s="168"/>
      <c r="K56" s="168"/>
      <c r="L56" s="168"/>
      <c r="M56" s="168"/>
      <c r="N56" s="168"/>
      <c r="O56" s="168"/>
      <c r="P56" s="5"/>
      <c r="Q56" s="5"/>
      <c r="R56" s="5"/>
      <c r="S56" s="5"/>
      <c r="T56" s="5"/>
      <c r="U56" s="5"/>
      <c r="V56" s="5"/>
      <c r="W56" s="5"/>
      <c r="X56" s="5"/>
      <c r="Y56" s="5"/>
      <c r="Z56" s="20"/>
      <c r="AB56" s="20"/>
      <c r="AC56" s="20"/>
      <c r="AD56" s="20"/>
      <c r="AE56" s="11"/>
    </row>
    <row r="57" spans="2:31" ht="15.6" x14ac:dyDescent="0.25">
      <c r="B57" s="198"/>
      <c r="C57" s="198"/>
      <c r="D57" s="198"/>
      <c r="E57" s="198"/>
      <c r="F57" s="198"/>
      <c r="G57" s="198"/>
      <c r="H57" s="198"/>
      <c r="I57" s="198"/>
      <c r="J57" s="168"/>
      <c r="K57" s="168"/>
      <c r="L57" s="168"/>
      <c r="M57" s="168"/>
      <c r="N57" s="168"/>
      <c r="O57" s="168"/>
      <c r="P57" s="5"/>
      <c r="Q57" s="5"/>
      <c r="R57" s="5"/>
      <c r="S57" s="5"/>
      <c r="T57" s="5"/>
      <c r="U57" s="5"/>
      <c r="V57" s="5"/>
      <c r="W57" s="5"/>
      <c r="X57" s="5"/>
      <c r="Y57" s="5"/>
      <c r="Z57" s="20"/>
      <c r="AB57" s="20"/>
      <c r="AC57" s="20"/>
      <c r="AD57" s="20"/>
    </row>
    <row r="58" spans="2:31" ht="15.6" x14ac:dyDescent="0.25">
      <c r="B58" s="198"/>
      <c r="C58" s="198"/>
      <c r="D58" s="198"/>
      <c r="E58" s="198"/>
      <c r="F58" s="198"/>
      <c r="G58" s="198"/>
      <c r="H58" s="198"/>
      <c r="I58" s="198"/>
      <c r="J58" s="168"/>
      <c r="K58" s="168"/>
      <c r="L58" s="168"/>
      <c r="M58" s="168"/>
      <c r="N58" s="168"/>
      <c r="O58" s="168"/>
      <c r="P58" s="5"/>
      <c r="Q58" s="5"/>
      <c r="R58" s="5"/>
      <c r="S58" s="5"/>
      <c r="T58" s="5"/>
      <c r="U58" s="5"/>
      <c r="V58" s="5"/>
      <c r="W58" s="5"/>
      <c r="X58" s="5"/>
      <c r="Y58" s="5"/>
      <c r="Z58" s="20"/>
      <c r="AB58" s="20"/>
      <c r="AC58" s="20"/>
      <c r="AD58" s="20"/>
    </row>
    <row r="59" spans="2:31" ht="15.6" x14ac:dyDescent="0.25">
      <c r="B59" s="198"/>
      <c r="C59" s="198"/>
      <c r="D59" s="198"/>
      <c r="E59" s="198"/>
      <c r="F59" s="198"/>
      <c r="G59" s="198"/>
      <c r="H59" s="198"/>
      <c r="I59" s="198"/>
      <c r="J59" s="168"/>
      <c r="K59" s="168"/>
      <c r="L59" s="168"/>
      <c r="M59" s="168"/>
      <c r="N59" s="168"/>
      <c r="O59" s="168"/>
      <c r="P59" s="5"/>
      <c r="Q59" s="5"/>
      <c r="R59" s="5"/>
      <c r="S59" s="5"/>
      <c r="T59" s="5"/>
      <c r="U59" s="5"/>
      <c r="V59" s="5"/>
      <c r="W59" s="5"/>
      <c r="X59" s="5"/>
      <c r="Y59" s="5"/>
      <c r="Z59" s="20"/>
      <c r="AB59" s="20"/>
      <c r="AC59" s="20"/>
      <c r="AD59" s="20"/>
    </row>
    <row r="60" spans="2:31" ht="15.6" x14ac:dyDescent="0.25">
      <c r="B60" s="198"/>
      <c r="C60" s="198"/>
      <c r="D60" s="198"/>
      <c r="E60" s="198"/>
      <c r="F60" s="198"/>
      <c r="G60" s="198"/>
      <c r="H60" s="198"/>
      <c r="I60" s="198"/>
      <c r="J60" s="168"/>
      <c r="K60" s="168"/>
      <c r="L60" s="168"/>
      <c r="M60" s="168"/>
      <c r="N60" s="168"/>
      <c r="O60" s="168"/>
      <c r="P60" s="5"/>
      <c r="Q60" s="5"/>
      <c r="R60" s="5"/>
      <c r="S60" s="5"/>
      <c r="T60" s="5"/>
      <c r="U60" s="5"/>
      <c r="V60" s="5"/>
      <c r="W60" s="5"/>
      <c r="X60" s="5"/>
      <c r="Y60" s="5"/>
      <c r="Z60" s="20"/>
      <c r="AB60" s="20"/>
      <c r="AC60" s="20"/>
      <c r="AD60" s="20"/>
    </row>
    <row r="61" spans="2:31" ht="15.6" x14ac:dyDescent="0.25">
      <c r="B61" s="198"/>
      <c r="C61" s="198"/>
      <c r="D61" s="198"/>
      <c r="E61" s="198"/>
      <c r="F61" s="198"/>
      <c r="G61" s="198"/>
      <c r="H61" s="198"/>
      <c r="I61" s="198"/>
      <c r="J61" s="168"/>
      <c r="K61" s="168"/>
      <c r="L61" s="168"/>
      <c r="M61" s="168"/>
      <c r="N61" s="168"/>
      <c r="O61" s="168"/>
      <c r="P61" s="5"/>
      <c r="Q61" s="5"/>
      <c r="R61" s="5"/>
      <c r="S61" s="5"/>
      <c r="T61" s="5"/>
      <c r="U61" s="5"/>
      <c r="V61" s="5"/>
      <c r="W61" s="5"/>
      <c r="X61" s="5"/>
      <c r="Y61" s="5"/>
      <c r="AB61" s="20"/>
      <c r="AC61" s="20"/>
      <c r="AD61" s="20"/>
    </row>
    <row r="62" spans="2:31" ht="15.6" x14ac:dyDescent="0.25">
      <c r="B62" s="198"/>
      <c r="C62" s="198"/>
      <c r="D62" s="198"/>
      <c r="E62" s="198"/>
      <c r="F62" s="198"/>
      <c r="G62" s="198"/>
      <c r="H62" s="198"/>
      <c r="I62" s="198"/>
      <c r="J62" s="168"/>
      <c r="K62" s="168"/>
      <c r="L62" s="168"/>
      <c r="M62" s="168"/>
      <c r="N62" s="168"/>
      <c r="O62" s="168"/>
      <c r="P62" s="5"/>
      <c r="Q62" s="5"/>
      <c r="R62" s="5"/>
      <c r="S62" s="5"/>
      <c r="T62" s="5"/>
      <c r="U62" s="5"/>
      <c r="V62" s="5"/>
      <c r="W62" s="5"/>
      <c r="X62" s="5"/>
      <c r="Y62" s="5"/>
      <c r="AB62" s="165"/>
      <c r="AC62" s="165"/>
      <c r="AD62" s="165"/>
    </row>
    <row r="63" spans="2:31" ht="15.6" x14ac:dyDescent="0.25">
      <c r="B63" s="198"/>
      <c r="C63" s="198"/>
      <c r="D63" s="198"/>
      <c r="E63" s="198"/>
      <c r="F63" s="198"/>
      <c r="G63" s="198"/>
      <c r="H63" s="198"/>
      <c r="I63" s="198"/>
      <c r="J63" s="168"/>
      <c r="K63" s="168"/>
      <c r="L63" s="168"/>
      <c r="M63" s="168"/>
      <c r="N63" s="168"/>
      <c r="O63" s="168"/>
      <c r="P63" s="5"/>
      <c r="Q63" s="5"/>
      <c r="R63" s="5"/>
      <c r="S63" s="5"/>
      <c r="T63" s="5"/>
      <c r="U63" s="5"/>
      <c r="V63" s="5"/>
      <c r="W63" s="5"/>
      <c r="X63" s="5"/>
      <c r="Y63" s="5"/>
      <c r="AB63" s="165"/>
      <c r="AC63" s="165"/>
      <c r="AD63" s="165"/>
    </row>
    <row r="64" spans="2:31" ht="15.6" x14ac:dyDescent="0.25">
      <c r="B64" s="198"/>
      <c r="C64" s="198"/>
      <c r="D64" s="198"/>
      <c r="E64" s="198"/>
      <c r="F64" s="198"/>
      <c r="G64" s="198"/>
      <c r="H64" s="198"/>
      <c r="I64" s="198"/>
      <c r="J64" s="168"/>
      <c r="K64" s="168"/>
      <c r="L64" s="168"/>
      <c r="M64" s="168"/>
      <c r="N64" s="168"/>
      <c r="O64" s="168"/>
      <c r="P64" s="5"/>
      <c r="Q64" s="5"/>
      <c r="R64" s="5"/>
      <c r="S64" s="5"/>
      <c r="T64" s="5"/>
      <c r="U64" s="5"/>
      <c r="V64" s="5"/>
      <c r="W64" s="5"/>
      <c r="X64" s="5"/>
      <c r="Y64" s="5"/>
      <c r="AB64" s="165"/>
      <c r="AC64" s="165"/>
      <c r="AD64" s="165"/>
    </row>
    <row r="65" spans="2:30" ht="15.6" x14ac:dyDescent="0.25">
      <c r="B65" s="198"/>
      <c r="C65" s="198"/>
      <c r="D65" s="198"/>
      <c r="E65" s="198"/>
      <c r="F65" s="198"/>
      <c r="G65" s="198"/>
      <c r="H65" s="198"/>
      <c r="I65" s="198"/>
      <c r="J65" s="168"/>
      <c r="K65" s="168"/>
      <c r="L65" s="168"/>
      <c r="M65" s="168"/>
      <c r="N65" s="168"/>
      <c r="O65" s="168"/>
      <c r="P65" s="5"/>
      <c r="Q65" s="5"/>
      <c r="R65" s="5"/>
      <c r="S65" s="5"/>
      <c r="T65" s="5"/>
      <c r="U65" s="5"/>
      <c r="V65" s="5"/>
      <c r="W65" s="5"/>
      <c r="X65" s="5"/>
      <c r="Y65" s="5"/>
      <c r="AB65" s="20"/>
      <c r="AC65" s="20"/>
      <c r="AD65" s="20"/>
    </row>
    <row r="66" spans="2:30" ht="15.6" x14ac:dyDescent="0.25">
      <c r="B66" s="198"/>
      <c r="C66" s="198"/>
      <c r="D66" s="198"/>
      <c r="E66" s="198"/>
      <c r="F66" s="198"/>
      <c r="G66" s="198"/>
      <c r="H66" s="198"/>
      <c r="I66" s="198"/>
      <c r="J66" s="168"/>
      <c r="K66" s="168"/>
      <c r="L66" s="168"/>
      <c r="M66" s="168"/>
      <c r="N66" s="168"/>
      <c r="O66" s="168"/>
      <c r="P66" s="5"/>
      <c r="Q66" s="5"/>
      <c r="R66" s="5"/>
      <c r="S66" s="5"/>
      <c r="T66" s="5"/>
      <c r="U66" s="5"/>
      <c r="V66" s="5"/>
      <c r="W66" s="5"/>
      <c r="X66" s="5"/>
      <c r="Y66" s="5"/>
      <c r="AB66" s="20"/>
      <c r="AC66" s="20"/>
      <c r="AD66" s="20"/>
    </row>
    <row r="67" spans="2:30" ht="15" x14ac:dyDescent="0.25">
      <c r="B67" s="199"/>
      <c r="C67" s="199"/>
      <c r="D67" s="199"/>
      <c r="E67" s="199"/>
      <c r="F67" s="199"/>
      <c r="G67" s="199"/>
      <c r="H67" s="199"/>
      <c r="I67" s="199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AB67" s="20"/>
      <c r="AC67" s="20"/>
      <c r="AD67" s="20"/>
    </row>
    <row r="68" spans="2:30" x14ac:dyDescent="0.25">
      <c r="R68" s="1"/>
      <c r="U68" s="5"/>
    </row>
    <row r="69" spans="2:30" x14ac:dyDescent="0.25">
      <c r="R69" s="1"/>
    </row>
  </sheetData>
  <mergeCells count="1">
    <mergeCell ref="B7:C7"/>
  </mergeCells>
  <printOptions horizontalCentered="1" gridLines="1"/>
  <pageMargins left="0.74803149606299213" right="0.74803149606299213" top="0.78740157480314965" bottom="0.39370078740157483" header="0.51181102362204722" footer="0.51181102362204722"/>
  <pageSetup paperSize="9" scale="39" orientation="landscape" horizontalDpi="300" verticalDpi="300" r:id="rId1"/>
  <headerFooter alignWithMargins="0">
    <oddHeader>&amp;C&amp;"Arial,Bold"&amp;24AARDVARKS GOLFING SOCIETY</oddHeader>
    <oddFooter>&amp;LNIB TAvks golf 2007&amp;R&amp;D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2007Tourrev</vt:lpstr>
      <vt:lpstr>2007Tourrev (2)</vt:lpstr>
      <vt:lpstr>'2007Tourrev (2)'!Print_Area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nickb</dc:creator>
  <cp:lastModifiedBy>Owner</cp:lastModifiedBy>
  <dcterms:created xsi:type="dcterms:W3CDTF">2008-06-19T14:30:53Z</dcterms:created>
  <dcterms:modified xsi:type="dcterms:W3CDTF">2016-07-07T08:40:22Z</dcterms:modified>
</cp:coreProperties>
</file>