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2006Tour " sheetId="1" r:id="rId1"/>
    <sheet name="2006 Results &amp; HC review" sheetId="2" r:id="rId2"/>
  </sheets>
  <calcPr calcId="171027"/>
</workbook>
</file>

<file path=xl/calcChain.xml><?xml version="1.0" encoding="utf-8"?>
<calcChain xmlns="http://schemas.openxmlformats.org/spreadsheetml/2006/main">
  <c r="Q8" i="2" l="1"/>
  <c r="T8" i="2" s="1"/>
  <c r="AE8" i="2"/>
  <c r="AO8" i="2"/>
  <c r="AP8" i="2"/>
  <c r="Q9" i="2"/>
  <c r="T9" i="2" s="1"/>
  <c r="Z9" i="2"/>
  <c r="AE9" i="2"/>
  <c r="AO9" i="2"/>
  <c r="AP9" i="2"/>
  <c r="Q10" i="2"/>
  <c r="T10" i="2" s="1"/>
  <c r="AG10" i="2" s="1"/>
  <c r="W10" i="2"/>
  <c r="Z10" i="2"/>
  <c r="AE10" i="2"/>
  <c r="AO10" i="2"/>
  <c r="AP10" i="2"/>
  <c r="Q11" i="2"/>
  <c r="T11" i="2" s="1"/>
  <c r="Z11" i="2"/>
  <c r="AE11" i="2"/>
  <c r="AO11" i="2"/>
  <c r="AP11" i="2"/>
  <c r="Q12" i="2"/>
  <c r="T12" i="2" s="1"/>
  <c r="AG12" i="2" s="1"/>
  <c r="W12" i="2"/>
  <c r="Z12" i="2"/>
  <c r="AE12" i="2"/>
  <c r="AO12" i="2"/>
  <c r="AP12" i="2"/>
  <c r="Q13" i="2"/>
  <c r="T13" i="2" s="1"/>
  <c r="Z13" i="2"/>
  <c r="AE13" i="2"/>
  <c r="AO13" i="2"/>
  <c r="AP13" i="2"/>
  <c r="Q14" i="2"/>
  <c r="T14" i="2" s="1"/>
  <c r="Z14" i="2"/>
  <c r="AE14" i="2"/>
  <c r="AO14" i="2"/>
  <c r="AP14" i="2"/>
  <c r="Q15" i="2"/>
  <c r="T15" i="2" s="1"/>
  <c r="Z15" i="2"/>
  <c r="AE15" i="2"/>
  <c r="AO15" i="2"/>
  <c r="AP15" i="2"/>
  <c r="Q16" i="2"/>
  <c r="T16" i="2" s="1"/>
  <c r="Z16" i="2"/>
  <c r="AE16" i="2"/>
  <c r="AO16" i="2"/>
  <c r="AP16" i="2"/>
  <c r="Q17" i="2"/>
  <c r="T17" i="2" s="1"/>
  <c r="Z17" i="2"/>
  <c r="AE17" i="2"/>
  <c r="AO17" i="2"/>
  <c r="AP17" i="2"/>
  <c r="Q18" i="2"/>
  <c r="T18" i="2" s="1"/>
  <c r="AG18" i="2" s="1"/>
  <c r="W18" i="2"/>
  <c r="Z18" i="2"/>
  <c r="AE18" i="2"/>
  <c r="AO18" i="2"/>
  <c r="AP18" i="2"/>
  <c r="Q19" i="2"/>
  <c r="T19" i="2" s="1"/>
  <c r="Z19" i="2"/>
  <c r="AE19" i="2"/>
  <c r="AO19" i="2"/>
  <c r="AP19" i="2"/>
  <c r="Q20" i="2"/>
  <c r="T20" i="2" s="1"/>
  <c r="AG20" i="2" s="1"/>
  <c r="W20" i="2"/>
  <c r="Z20" i="2"/>
  <c r="AE20" i="2"/>
  <c r="AO20" i="2"/>
  <c r="AP20" i="2"/>
  <c r="Q21" i="2"/>
  <c r="T21" i="2" s="1"/>
  <c r="Z21" i="2"/>
  <c r="AE21" i="2"/>
  <c r="AO21" i="2"/>
  <c r="AP21" i="2"/>
  <c r="Q22" i="2"/>
  <c r="T22" i="2"/>
  <c r="W22" i="2" s="1"/>
  <c r="Z22" i="2"/>
  <c r="AE22" i="2"/>
  <c r="AO22" i="2"/>
  <c r="AP22" i="2"/>
  <c r="Q23" i="2"/>
  <c r="T23" i="2"/>
  <c r="AG23" i="2" s="1"/>
  <c r="W23" i="2"/>
  <c r="Z23" i="2"/>
  <c r="AE23" i="2"/>
  <c r="AO23" i="2"/>
  <c r="AP23" i="2"/>
  <c r="Q24" i="2"/>
  <c r="T24" i="2"/>
  <c r="AG24" i="2" s="1"/>
  <c r="W24" i="2"/>
  <c r="Z24" i="2"/>
  <c r="AE24" i="2"/>
  <c r="AO24" i="2"/>
  <c r="AP24" i="2"/>
  <c r="Q25" i="2"/>
  <c r="T25" i="2"/>
  <c r="AG25" i="2" s="1"/>
  <c r="W25" i="2"/>
  <c r="Z25" i="2"/>
  <c r="AE25" i="2"/>
  <c r="AO25" i="2"/>
  <c r="AP25" i="2"/>
  <c r="Q26" i="2"/>
  <c r="T26" i="2" s="1"/>
  <c r="Z26" i="2"/>
  <c r="AE26" i="2"/>
  <c r="AO26" i="2"/>
  <c r="AP26" i="2"/>
  <c r="Q27" i="2"/>
  <c r="T27" i="2"/>
  <c r="AG27" i="2" s="1"/>
  <c r="W27" i="2"/>
  <c r="Z27" i="2"/>
  <c r="AE27" i="2"/>
  <c r="AO27" i="2"/>
  <c r="AP27" i="2"/>
  <c r="O29" i="2"/>
  <c r="U29" i="2"/>
  <c r="X29" i="2"/>
  <c r="X31" i="2" s="1"/>
  <c r="Z30" i="2"/>
  <c r="O31" i="2"/>
  <c r="U31" i="2"/>
  <c r="Q8" i="1"/>
  <c r="T8" i="1"/>
  <c r="Z8" i="1"/>
  <c r="AE8" i="1"/>
  <c r="AO8" i="1"/>
  <c r="AP8" i="1"/>
  <c r="Q9" i="1"/>
  <c r="T9" i="1"/>
  <c r="W9" i="1" s="1"/>
  <c r="AG9" i="1" s="1"/>
  <c r="Z9" i="1"/>
  <c r="AE9" i="1"/>
  <c r="AO9" i="1"/>
  <c r="AP9" i="1"/>
  <c r="Q10" i="1"/>
  <c r="T10" i="1"/>
  <c r="AG10" i="1" s="1"/>
  <c r="W10" i="1"/>
  <c r="Z10" i="1"/>
  <c r="AE10" i="1"/>
  <c r="AO10" i="1"/>
  <c r="AP10" i="1"/>
  <c r="Q11" i="1"/>
  <c r="T11" i="1"/>
  <c r="Z11" i="1"/>
  <c r="AE11" i="1"/>
  <c r="AO11" i="1"/>
  <c r="AP11" i="1"/>
  <c r="Q12" i="1"/>
  <c r="T12" i="1"/>
  <c r="AG12" i="1" s="1"/>
  <c r="W12" i="1"/>
  <c r="Z12" i="1"/>
  <c r="AE12" i="1"/>
  <c r="AO12" i="1"/>
  <c r="AP12" i="1"/>
  <c r="Q13" i="1"/>
  <c r="T13" i="1"/>
  <c r="W13" i="1" s="1"/>
  <c r="Z13" i="1"/>
  <c r="AE13" i="1"/>
  <c r="AO13" i="1"/>
  <c r="AP13" i="1"/>
  <c r="Q14" i="1"/>
  <c r="T14" i="1"/>
  <c r="Z14" i="1"/>
  <c r="AE14" i="1"/>
  <c r="AO14" i="1"/>
  <c r="AP14" i="1"/>
  <c r="Q15" i="1"/>
  <c r="T15" i="1"/>
  <c r="Z15" i="1"/>
  <c r="AE15" i="1"/>
  <c r="AO15" i="1"/>
  <c r="AP15" i="1"/>
  <c r="Q16" i="1"/>
  <c r="T16" i="1"/>
  <c r="Z16" i="1"/>
  <c r="AE16" i="1"/>
  <c r="AO16" i="1"/>
  <c r="AP16" i="1"/>
  <c r="Q17" i="1"/>
  <c r="T17" i="1"/>
  <c r="W17" i="1" s="1"/>
  <c r="AG17" i="1" s="1"/>
  <c r="Z17" i="1"/>
  <c r="AE17" i="1"/>
  <c r="AO17" i="1"/>
  <c r="AP17" i="1"/>
  <c r="Q18" i="1"/>
  <c r="T18" i="1"/>
  <c r="AG18" i="1" s="1"/>
  <c r="W18" i="1"/>
  <c r="Z18" i="1"/>
  <c r="AE18" i="1"/>
  <c r="AO18" i="1"/>
  <c r="AP18" i="1"/>
  <c r="Q19" i="1"/>
  <c r="T19" i="1"/>
  <c r="Z19" i="1"/>
  <c r="AE19" i="1"/>
  <c r="AO19" i="1"/>
  <c r="AP19" i="1"/>
  <c r="Q20" i="1"/>
  <c r="T20" i="1"/>
  <c r="AG20" i="1" s="1"/>
  <c r="W20" i="1"/>
  <c r="Z20" i="1"/>
  <c r="AE20" i="1"/>
  <c r="AO20" i="1"/>
  <c r="AP20" i="1"/>
  <c r="Q21" i="1"/>
  <c r="T21" i="1"/>
  <c r="W21" i="1" s="1"/>
  <c r="Z21" i="1"/>
  <c r="AE21" i="1"/>
  <c r="AO21" i="1"/>
  <c r="AP21" i="1"/>
  <c r="Q22" i="1"/>
  <c r="T22" i="1"/>
  <c r="W22" i="1" s="1"/>
  <c r="AG22" i="1" s="1"/>
  <c r="Z22" i="1"/>
  <c r="AE22" i="1"/>
  <c r="AO22" i="1"/>
  <c r="AP22" i="1"/>
  <c r="Q23" i="1"/>
  <c r="T23" i="1" s="1"/>
  <c r="AG23" i="1" s="1"/>
  <c r="W23" i="1"/>
  <c r="Z23" i="1"/>
  <c r="AE23" i="1"/>
  <c r="AO23" i="1"/>
  <c r="AP23" i="1"/>
  <c r="Q24" i="1"/>
  <c r="T24" i="1" s="1"/>
  <c r="AG24" i="1" s="1"/>
  <c r="W24" i="1"/>
  <c r="Z24" i="1"/>
  <c r="AE24" i="1"/>
  <c r="AO24" i="1"/>
  <c r="AP24" i="1"/>
  <c r="Q25" i="1"/>
  <c r="T25" i="1" s="1"/>
  <c r="AG25" i="1" s="1"/>
  <c r="W25" i="1"/>
  <c r="Z25" i="1"/>
  <c r="AE25" i="1"/>
  <c r="AO25" i="1"/>
  <c r="AP25" i="1"/>
  <c r="Q26" i="1"/>
  <c r="T26" i="1" s="1"/>
  <c r="Z26" i="1"/>
  <c r="AE26" i="1"/>
  <c r="AO26" i="1"/>
  <c r="AP26" i="1"/>
  <c r="Q27" i="1"/>
  <c r="T27" i="1"/>
  <c r="AG27" i="1" s="1"/>
  <c r="W27" i="1"/>
  <c r="Z27" i="1"/>
  <c r="AE27" i="1"/>
  <c r="AO27" i="1"/>
  <c r="AP27" i="1"/>
  <c r="O29" i="1"/>
  <c r="O31" i="1"/>
  <c r="U29" i="1"/>
  <c r="U31" i="1"/>
  <c r="X29" i="1"/>
  <c r="X31" i="1" s="1"/>
  <c r="Z30" i="1"/>
  <c r="AG19" i="1"/>
  <c r="W19" i="1"/>
  <c r="W16" i="1"/>
  <c r="AG16" i="1" s="1"/>
  <c r="W14" i="1"/>
  <c r="AG14" i="1"/>
  <c r="W11" i="1"/>
  <c r="AG11" i="1" s="1"/>
  <c r="W8" i="1"/>
  <c r="AG8" i="1"/>
  <c r="Z29" i="1"/>
  <c r="Z31" i="1"/>
  <c r="Z32" i="1" s="1"/>
  <c r="W14" i="2" l="1"/>
  <c r="AG14" i="2" s="1"/>
  <c r="W26" i="1"/>
  <c r="AG26" i="1"/>
  <c r="W17" i="2"/>
  <c r="AG17" i="2" s="1"/>
  <c r="W13" i="2"/>
  <c r="AG13" i="2" s="1"/>
  <c r="AH22" i="1"/>
  <c r="AI22" i="1" s="1"/>
  <c r="AH23" i="1"/>
  <c r="AI23" i="1" s="1"/>
  <c r="AH25" i="1"/>
  <c r="AI25" i="1" s="1"/>
  <c r="AH8" i="1"/>
  <c r="AI8" i="1" s="1"/>
  <c r="AH10" i="1"/>
  <c r="AI10" i="1" s="1"/>
  <c r="AH11" i="1"/>
  <c r="AI11" i="1" s="1"/>
  <c r="AH13" i="1"/>
  <c r="AH16" i="1"/>
  <c r="AI16" i="1" s="1"/>
  <c r="AH18" i="1"/>
  <c r="AI18" i="1" s="1"/>
  <c r="AH19" i="1"/>
  <c r="AI19" i="1" s="1"/>
  <c r="AH27" i="1"/>
  <c r="AI27" i="1" s="1"/>
  <c r="AH12" i="1"/>
  <c r="AI12" i="1" s="1"/>
  <c r="AH15" i="1"/>
  <c r="AH20" i="1"/>
  <c r="AI20" i="1" s="1"/>
  <c r="AH24" i="1"/>
  <c r="AI24" i="1" s="1"/>
  <c r="AH9" i="1"/>
  <c r="AI9" i="1" s="1"/>
  <c r="AH14" i="1"/>
  <c r="AI14" i="1" s="1"/>
  <c r="AH21" i="1"/>
  <c r="AH26" i="1"/>
  <c r="AH17" i="1"/>
  <c r="AI17" i="1" s="1"/>
  <c r="AG19" i="2"/>
  <c r="W19" i="2"/>
  <c r="W16" i="2"/>
  <c r="AG16" i="2" s="1"/>
  <c r="AG11" i="2"/>
  <c r="W11" i="2"/>
  <c r="W26" i="2"/>
  <c r="AG26" i="2" s="1"/>
  <c r="AG21" i="2"/>
  <c r="AL21" i="2" s="1"/>
  <c r="W21" i="2"/>
  <c r="AG15" i="2"/>
  <c r="W15" i="2"/>
  <c r="AG9" i="2"/>
  <c r="W9" i="2"/>
  <c r="AG8" i="2"/>
  <c r="W8" i="2"/>
  <c r="AG21" i="1"/>
  <c r="AL21" i="1" s="1"/>
  <c r="AG13" i="1"/>
  <c r="AG22" i="2"/>
  <c r="Z29" i="2"/>
  <c r="Z31" i="2" s="1"/>
  <c r="Z32" i="2" s="1"/>
  <c r="W15" i="1"/>
  <c r="AG15" i="1" s="1"/>
  <c r="AI26" i="1" l="1"/>
  <c r="AJ26" i="1" s="1"/>
  <c r="AL26" i="1" s="1"/>
  <c r="AJ27" i="1"/>
  <c r="AL27" i="1" s="1"/>
  <c r="AI13" i="1"/>
  <c r="AJ25" i="1"/>
  <c r="AL25" i="1" s="1"/>
  <c r="AJ16" i="1"/>
  <c r="AL16" i="1" s="1"/>
  <c r="AI21" i="1"/>
  <c r="AJ29" i="1" s="1"/>
  <c r="AJ17" i="1" s="1"/>
  <c r="AL17" i="1" s="1"/>
  <c r="AJ20" i="1"/>
  <c r="AL20" i="1" s="1"/>
  <c r="AJ11" i="1"/>
  <c r="AL11" i="1" s="1"/>
  <c r="AJ23" i="1"/>
  <c r="AL23" i="1" s="1"/>
  <c r="AH10" i="2"/>
  <c r="AI10" i="2" s="1"/>
  <c r="AJ10" i="2" s="1"/>
  <c r="AL10" i="2" s="1"/>
  <c r="AH11" i="2"/>
  <c r="AI11" i="2" s="1"/>
  <c r="AH24" i="2"/>
  <c r="AI24" i="2" s="1"/>
  <c r="AH25" i="2"/>
  <c r="AI25" i="2" s="1"/>
  <c r="AH26" i="2"/>
  <c r="AI26" i="2" s="1"/>
  <c r="AJ26" i="2" s="1"/>
  <c r="AL26" i="2" s="1"/>
  <c r="AH9" i="2"/>
  <c r="AI9" i="2" s="1"/>
  <c r="AH17" i="2"/>
  <c r="AI17" i="2" s="1"/>
  <c r="AJ17" i="2" s="1"/>
  <c r="AL17" i="2" s="1"/>
  <c r="AH22" i="2"/>
  <c r="AI22" i="2" s="1"/>
  <c r="AH12" i="2"/>
  <c r="AI12" i="2" s="1"/>
  <c r="AJ12" i="2" s="1"/>
  <c r="AL12" i="2" s="1"/>
  <c r="AH14" i="2"/>
  <c r="AI14" i="2" s="1"/>
  <c r="AH15" i="2"/>
  <c r="AI15" i="2" s="1"/>
  <c r="AJ15" i="2" s="1"/>
  <c r="AL15" i="2" s="1"/>
  <c r="AH16" i="2"/>
  <c r="AI16" i="2" s="1"/>
  <c r="AH18" i="2"/>
  <c r="AI18" i="2" s="1"/>
  <c r="AJ18" i="2" s="1"/>
  <c r="AL18" i="2" s="1"/>
  <c r="AH19" i="2"/>
  <c r="AI19" i="2" s="1"/>
  <c r="AH20" i="2"/>
  <c r="AI20" i="2" s="1"/>
  <c r="AJ20" i="2" s="1"/>
  <c r="AL20" i="2" s="1"/>
  <c r="AH21" i="2"/>
  <c r="AI21" i="2" s="1"/>
  <c r="AJ29" i="2" s="1"/>
  <c r="AH27" i="2"/>
  <c r="AI27" i="2" s="1"/>
  <c r="AJ27" i="2" s="1"/>
  <c r="AL27" i="2" s="1"/>
  <c r="AH23" i="2"/>
  <c r="AI23" i="2" s="1"/>
  <c r="AH13" i="2"/>
  <c r="AI13" i="2" s="1"/>
  <c r="AJ13" i="2" s="1"/>
  <c r="AL13" i="2" s="1"/>
  <c r="AH8" i="2"/>
  <c r="AI8" i="2" s="1"/>
  <c r="AJ8" i="2" s="1"/>
  <c r="AL8" i="2" s="1"/>
  <c r="AJ14" i="1"/>
  <c r="AL14" i="1" s="1"/>
  <c r="AI15" i="1"/>
  <c r="AJ15" i="1" s="1"/>
  <c r="AL15" i="1" s="1"/>
  <c r="AJ18" i="1"/>
  <c r="AL18" i="1" s="1"/>
  <c r="AJ10" i="1"/>
  <c r="AL10" i="1" s="1"/>
  <c r="AJ22" i="1"/>
  <c r="AL22" i="1" s="1"/>
  <c r="AJ16" i="2" l="1"/>
  <c r="AL16" i="2" s="1"/>
  <c r="AJ22" i="2"/>
  <c r="AL22" i="2" s="1"/>
  <c r="AJ25" i="2"/>
  <c r="AL25" i="2" s="1"/>
  <c r="AJ13" i="1"/>
  <c r="AL13" i="1" s="1"/>
  <c r="AJ8" i="1"/>
  <c r="AL8" i="1" s="1"/>
  <c r="AJ24" i="2"/>
  <c r="AL24" i="2" s="1"/>
  <c r="AJ12" i="1"/>
  <c r="AL12" i="1" s="1"/>
  <c r="AJ23" i="2"/>
  <c r="AL23" i="2" s="1"/>
  <c r="AJ19" i="2"/>
  <c r="AL19" i="2" s="1"/>
  <c r="AJ14" i="2"/>
  <c r="AL14" i="2" s="1"/>
  <c r="AJ9" i="2"/>
  <c r="AL9" i="2" s="1"/>
  <c r="AJ11" i="2"/>
  <c r="AL11" i="2" s="1"/>
  <c r="AJ19" i="1"/>
  <c r="AL19" i="1" s="1"/>
  <c r="AJ9" i="1"/>
  <c r="AL9" i="1" s="1"/>
  <c r="AJ24" i="1"/>
  <c r="AL24" i="1" s="1"/>
</calcChain>
</file>

<file path=xl/comments1.xml><?xml version="1.0" encoding="utf-8"?>
<comments xmlns="http://schemas.openxmlformats.org/spreadsheetml/2006/main">
  <authors>
    <author>Nick Burnett</author>
  </authors>
  <commentList>
    <comment ref="Z27" authorId="0" shapeId="0">
      <text>
        <r>
          <rPr>
            <b/>
            <sz val="8"/>
            <color indexed="81"/>
            <rFont val="Tahoma"/>
          </rPr>
          <t>Nick Burnett:</t>
        </r>
        <r>
          <rPr>
            <sz val="8"/>
            <color indexed="81"/>
            <rFont val="Tahoma"/>
          </rPr>
          <t xml:space="preserve">
2 Rds only
</t>
        </r>
      </text>
    </comment>
  </commentList>
</comments>
</file>

<file path=xl/comments2.xml><?xml version="1.0" encoding="utf-8"?>
<comments xmlns="http://schemas.openxmlformats.org/spreadsheetml/2006/main">
  <authors>
    <author>Nick Burnett</author>
  </authors>
  <commentList>
    <comment ref="Z27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
</t>
        </r>
      </text>
    </comment>
  </commentList>
</comments>
</file>

<file path=xl/sharedStrings.xml><?xml version="1.0" encoding="utf-8"?>
<sst xmlns="http://schemas.openxmlformats.org/spreadsheetml/2006/main" count="530" uniqueCount="188">
  <si>
    <t>AARDVARKS GOLFING SOCIETY</t>
  </si>
  <si>
    <t>ANNUAL TOUR</t>
  </si>
  <si>
    <t>OXFORDSHIRE</t>
  </si>
  <si>
    <t>Debut</t>
  </si>
  <si>
    <t>2007 Handicap review</t>
  </si>
  <si>
    <t>Tour</t>
  </si>
  <si>
    <t>Prov.</t>
  </si>
  <si>
    <t>Previous Handicap Records</t>
  </si>
  <si>
    <t>to 27/6</t>
  </si>
  <si>
    <t>Individ.</t>
  </si>
  <si>
    <t>tourn</t>
  </si>
  <si>
    <t>% adj</t>
  </si>
  <si>
    <t>rev adj</t>
  </si>
  <si>
    <t>EXTRA</t>
  </si>
  <si>
    <t>Rev</t>
  </si>
  <si>
    <t>end</t>
  </si>
  <si>
    <t xml:space="preserve">end </t>
  </si>
  <si>
    <t>Initial</t>
  </si>
  <si>
    <t>Round 1(pts)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</si>
  <si>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</si>
  <si>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</si>
  <si>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</si>
  <si>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</si>
  <si>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</si>
  <si>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</si>
  <si>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</si>
  <si>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</si>
  <si>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>aver</t>
  </si>
  <si>
    <t>Aver</t>
  </si>
  <si>
    <t>to max</t>
  </si>
  <si>
    <t>to aver</t>
  </si>
  <si>
    <t xml:space="preserve"> H'cap adj</t>
  </si>
  <si>
    <t>H'cap</t>
  </si>
  <si>
    <t>NAME</t>
  </si>
  <si>
    <t>H'Cap</t>
  </si>
  <si>
    <t>Cherwell Edge</t>
  </si>
  <si>
    <t>Adj</t>
  </si>
  <si>
    <t>res</t>
  </si>
  <si>
    <t>Rye Hill</t>
  </si>
  <si>
    <t>Tadmarton Heath</t>
  </si>
  <si>
    <t>PTS</t>
  </si>
  <si>
    <t>Postn</t>
  </si>
  <si>
    <t>Rd 1</t>
  </si>
  <si>
    <t>Rd 2</t>
  </si>
  <si>
    <t>Rd 3</t>
  </si>
  <si>
    <t>Total</t>
  </si>
  <si>
    <t>hcap</t>
  </si>
  <si>
    <t>gen adj</t>
  </si>
  <si>
    <t>for 2007tour</t>
  </si>
  <si>
    <t xml:space="preserve">S </t>
  </si>
  <si>
    <t>NICHOLSON</t>
  </si>
  <si>
    <t>W</t>
  </si>
  <si>
    <t>C</t>
  </si>
  <si>
    <t>ADAMS</t>
  </si>
  <si>
    <t>28*</t>
  </si>
  <si>
    <t>J</t>
  </si>
  <si>
    <t>TIPLER</t>
  </si>
  <si>
    <t>DNP</t>
  </si>
  <si>
    <t>,1-4</t>
  </si>
  <si>
    <t xml:space="preserve">A </t>
  </si>
  <si>
    <t>LUTHER</t>
  </si>
  <si>
    <t>N</t>
  </si>
  <si>
    <t>COLTON</t>
  </si>
  <si>
    <t>L</t>
  </si>
  <si>
    <t>,1-2</t>
  </si>
  <si>
    <t>2-shot 05 inc</t>
  </si>
  <si>
    <t>PALMER</t>
  </si>
  <si>
    <t>b6</t>
  </si>
  <si>
    <t>R</t>
  </si>
  <si>
    <t>VENES</t>
  </si>
  <si>
    <t>JUDD</t>
  </si>
  <si>
    <t>DONNELLY</t>
  </si>
  <si>
    <t>5+1</t>
  </si>
  <si>
    <t>ALLOTT</t>
  </si>
  <si>
    <t>G</t>
  </si>
  <si>
    <t>WAGG</t>
  </si>
  <si>
    <t>1+1</t>
  </si>
  <si>
    <t>I</t>
  </si>
  <si>
    <t>TOLLEY</t>
  </si>
  <si>
    <t>K</t>
  </si>
  <si>
    <t>TAYLOR</t>
  </si>
  <si>
    <t>,1-3</t>
  </si>
  <si>
    <t xml:space="preserve">D </t>
  </si>
  <si>
    <t>PITTAWAY</t>
  </si>
  <si>
    <t>BURNETT</t>
  </si>
  <si>
    <t>15 b6</t>
  </si>
  <si>
    <t>ENTWISLE</t>
  </si>
  <si>
    <t>1+3+1</t>
  </si>
  <si>
    <t>1-shot 05 inc</t>
  </si>
  <si>
    <t>WILKS</t>
  </si>
  <si>
    <t>H</t>
  </si>
  <si>
    <t>1+5+1</t>
  </si>
  <si>
    <t xml:space="preserve">C </t>
  </si>
  <si>
    <t>4+1</t>
  </si>
  <si>
    <t>D</t>
  </si>
  <si>
    <t>BROWN</t>
  </si>
  <si>
    <t>ELSON</t>
  </si>
  <si>
    <t>,1-1</t>
  </si>
  <si>
    <t>NQ</t>
  </si>
  <si>
    <t>EUR 4.5-3.5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</si>
  <si>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</si>
  <si>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</si>
  <si>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</si>
  <si>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</si>
  <si>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</si>
  <si>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</si>
  <si>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</si>
  <si>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nb </t>
  </si>
  <si>
    <t>Handicap adjustments based as follows:</t>
  </si>
  <si>
    <t xml:space="preserve">total of the best back 9 scores </t>
  </si>
  <si>
    <t>Last years winners</t>
  </si>
  <si>
    <t>( 1 Year only )</t>
  </si>
  <si>
    <t>Prev years winners</t>
  </si>
  <si>
    <t>(then back6,3 etc)</t>
  </si>
  <si>
    <t>1st place</t>
  </si>
  <si>
    <t>minus</t>
  </si>
  <si>
    <t>Shots (COLTON)</t>
  </si>
  <si>
    <t>plus</t>
  </si>
  <si>
    <t>Shots(BROWN)</t>
  </si>
  <si>
    <t>2nd place</t>
  </si>
  <si>
    <t>Shot (ENTWISLE)</t>
  </si>
  <si>
    <t>Shot( C TAYLOR)</t>
  </si>
  <si>
    <t>( Note: This will be increased to -3, -2, -1   for 1st, 2nd and 3rd from 2006)</t>
  </si>
  <si>
    <t>After rounds 1+2 only</t>
  </si>
  <si>
    <t>Previous Years Winners</t>
  </si>
  <si>
    <t xml:space="preserve"> R W THOMAS Shield</t>
  </si>
  <si>
    <t>Shots</t>
  </si>
  <si>
    <t>Last place</t>
  </si>
  <si>
    <t>average h'cap</t>
  </si>
  <si>
    <t>2nd last</t>
  </si>
  <si>
    <t>Northumberland</t>
  </si>
  <si>
    <t>G Wagg</t>
  </si>
  <si>
    <t>110 pts</t>
  </si>
  <si>
    <t>3rd place</t>
  </si>
  <si>
    <t>3rd last</t>
  </si>
  <si>
    <t>North Wales</t>
  </si>
  <si>
    <t>D Brown</t>
  </si>
  <si>
    <t>62 pts</t>
  </si>
  <si>
    <t>4th place</t>
  </si>
  <si>
    <t>4th last</t>
  </si>
  <si>
    <t>Herefordshire</t>
  </si>
  <si>
    <t>J Wilks</t>
  </si>
  <si>
    <t>103 pts</t>
  </si>
  <si>
    <t>5th place</t>
  </si>
  <si>
    <t>Shot</t>
  </si>
  <si>
    <t>5th last</t>
  </si>
  <si>
    <t>Cumbria</t>
  </si>
  <si>
    <t>S Nicholson</t>
  </si>
  <si>
    <t>96 pts</t>
  </si>
  <si>
    <t>Gloucestershire</t>
  </si>
  <si>
    <t>C O'Neill</t>
  </si>
  <si>
    <t>Rounds 1+2 only</t>
  </si>
  <si>
    <t>North Yorkshire</t>
  </si>
  <si>
    <t>C Taylor</t>
  </si>
  <si>
    <t>88 pts</t>
  </si>
  <si>
    <t>1st place by</t>
  </si>
  <si>
    <t>minus extra</t>
  </si>
  <si>
    <t>Shots(1 Round only)</t>
  </si>
  <si>
    <t>18 or more  pts</t>
  </si>
  <si>
    <t xml:space="preserve">plus </t>
  </si>
  <si>
    <t>Leicestershire</t>
  </si>
  <si>
    <t>A Luther</t>
  </si>
  <si>
    <t>92 pts</t>
  </si>
  <si>
    <t>5 or more clear points</t>
  </si>
  <si>
    <t>adrift of 1st</t>
  </si>
  <si>
    <t>extra</t>
  </si>
  <si>
    <t>Monmouth</t>
  </si>
  <si>
    <t>K Taylor</t>
  </si>
  <si>
    <t>Derbyshire</t>
  </si>
  <si>
    <t>N Colton</t>
  </si>
  <si>
    <t>95 pts</t>
  </si>
  <si>
    <t>Ryder Cup losers</t>
  </si>
  <si>
    <t>Shot(for Round 2 only)</t>
  </si>
  <si>
    <t>Northamptonshire</t>
  </si>
  <si>
    <t>84 pts</t>
  </si>
  <si>
    <t>East Yorkshire</t>
  </si>
  <si>
    <t>94 pts</t>
  </si>
  <si>
    <t>Annual Handicap Review - ( end 2006 tour)</t>
  </si>
  <si>
    <t xml:space="preserve">A general annual review of all handicaps will be carried out based on the average of aggregate scores achieved during the annual tour competition </t>
  </si>
  <si>
    <t>note; ( a minimum of 2 rounds to qualify)</t>
  </si>
  <si>
    <t>Handicap adjustments shall be calculated pro-rata to a players overall performance against the average score.</t>
  </si>
  <si>
    <t>All handicaps will then be adjusted by a percentage( if necessary), equivalent to that needed to bring the highest handicap back to 28 max.</t>
  </si>
  <si>
    <t>The final handicap adjustment will then be applied to their average playing handicap in the tournament to give a final revised handicap.</t>
  </si>
  <si>
    <t>This final revised handicap shall be the starting handicap for the next year.</t>
  </si>
  <si>
    <t>Current years' winners adjustments will then be applied as normal.</t>
  </si>
  <si>
    <t>( Note: For 2006, this method has been partially used, but as the Round 3 adjustments in 2005 had already been applied ,</t>
  </si>
  <si>
    <t xml:space="preserve"> a 50% transitional adjustment between the current closing 2005 handicap and the final revised handicap</t>
  </si>
  <si>
    <t>as descibed above has also been applied.)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</si>
</sst>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00"/>
  </numFmts>
  <fonts count="18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2"/>
      <name val="Arial"/>
    </font>
    <font>
      <b/>
      <sz val="12"/>
      <name val="Arial"/>
    </font>
    <font>
      <b/>
      <sz val="8"/>
      <color indexed="81"/>
      <name val="Tahoma"/>
    </font>
    <font>
      <sz val="8"/>
      <color indexed="81"/>
      <name val="Tahoma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1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7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5" fontId="3" fillId="5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16" fontId="3" fillId="3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4" fillId="4" borderId="3" xfId="0" applyFont="1" applyFill="1" applyBorder="1" applyAlignment="1">
      <alignment vertical="center"/>
    </xf>
    <xf numFmtId="1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4" borderId="0" xfId="0" applyFont="1" applyFill="1" applyAlignment="1">
      <alignment horizontal="center" vertical="center" wrapText="1" shrinkToFit="1"/>
    </xf>
    <xf numFmtId="1" fontId="4" fillId="4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4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Border="1" applyAlignment="1">
      <alignment vertical="center"/>
    </xf>
    <xf numFmtId="164" fontId="6" fillId="3" borderId="0" xfId="0" applyNumberFormat="1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164" fontId="4" fillId="10" borderId="0" xfId="0" applyNumberFormat="1" applyFont="1" applyFill="1" applyAlignment="1">
      <alignment horizontal="center" vertical="center"/>
    </xf>
    <xf numFmtId="164" fontId="4" fillId="10" borderId="2" xfId="0" applyNumberFormat="1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8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7" fillId="12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10" borderId="0" xfId="0" applyFont="1" applyFill="1" applyAlignment="1">
      <alignment vertical="center"/>
    </xf>
    <xf numFmtId="0" fontId="0" fillId="10" borderId="2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7" fontId="3" fillId="3" borderId="26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3" fillId="11" borderId="0" xfId="0" applyFont="1" applyFill="1" applyAlignment="1">
      <alignment horizontal="right" vertical="center"/>
    </xf>
    <xf numFmtId="0" fontId="0" fillId="11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164" fontId="3" fillId="7" borderId="4" xfId="0" applyNumberFormat="1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4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H69"/>
  <sheetViews>
    <sheetView showGridLines="0" tabSelected="1" zoomScale="75" workbookViewId="0"/>
  </sheetViews>
  <sheetFormatPr defaultRowHeight="13.2" x14ac:dyDescent="0.25"/>
  <cols>
    <col min="1" max="1" width="5.88671875" style="2" customWidth="1"/>
    <col min="2" max="2" width="7.44140625" style="2" customWidth="1"/>
    <col min="3" max="3" width="5.5546875" style="2" customWidth="1"/>
    <col min="4" max="4" width="5.6640625" style="2" customWidth="1"/>
    <col min="5" max="5" width="4.6640625" style="2" customWidth="1"/>
    <col min="6" max="6" width="7.33203125" style="2" customWidth="1"/>
    <col min="7" max="7" width="7.109375" style="2" customWidth="1"/>
    <col min="8" max="8" width="6.88671875" style="2" customWidth="1"/>
    <col min="9" max="10" width="7.44140625" style="2" customWidth="1"/>
    <col min="11" max="11" width="6.5546875" style="2" customWidth="1"/>
    <col min="12" max="12" width="4.44140625" style="2" customWidth="1"/>
    <col min="13" max="13" width="14.6640625" style="2" customWidth="1"/>
    <col min="14" max="14" width="7.109375" style="2" customWidth="1"/>
    <col min="15" max="15" width="15.6640625" style="2" customWidth="1"/>
    <col min="16" max="16" width="8.44140625" style="2" customWidth="1"/>
    <col min="17" max="17" width="9.33203125" style="2" customWidth="1"/>
    <col min="18" max="18" width="7.6640625" style="2" customWidth="1"/>
    <col min="19" max="19" width="13.88671875" style="2" customWidth="1"/>
    <col min="20" max="20" width="10" style="2" customWidth="1"/>
    <col min="21" max="21" width="14.6640625" style="2" customWidth="1"/>
    <col min="22" max="22" width="8.88671875" style="2"/>
    <col min="23" max="23" width="11" style="2" customWidth="1"/>
    <col min="24" max="24" width="19.44140625" style="2" customWidth="1"/>
    <col min="25" max="25" width="10" style="2" customWidth="1"/>
    <col min="26" max="26" width="11" style="2" customWidth="1"/>
    <col min="27" max="27" width="8.44140625" style="6" customWidth="1"/>
    <col min="28" max="28" width="7.44140625" style="2" customWidth="1"/>
    <col min="29" max="29" width="7.33203125" style="2" customWidth="1"/>
    <col min="30" max="30" width="6.5546875" style="2" customWidth="1"/>
    <col min="31" max="31" width="11.88671875" style="2" customWidth="1"/>
    <col min="32" max="32" width="6" style="2" hidden="1" customWidth="1"/>
    <col min="33" max="33" width="7.6640625" style="2" hidden="1" customWidth="1"/>
    <col min="34" max="34" width="8.6640625" style="2" hidden="1" customWidth="1"/>
    <col min="35" max="35" width="6.88671875" style="2" hidden="1" customWidth="1"/>
    <col min="36" max="36" width="7.5546875" style="2" hidden="1" customWidth="1"/>
    <col min="37" max="37" width="4" style="2" hidden="1" customWidth="1"/>
    <col min="38" max="38" width="8.109375" style="2" hidden="1" customWidth="1"/>
    <col min="39" max="39" width="9.109375" style="2" hidden="1" customWidth="1"/>
    <col min="40" max="40" width="14.44140625" style="2" hidden="1" customWidth="1"/>
    <col min="41" max="41" width="8.5546875" style="2" hidden="1" customWidth="1"/>
    <col min="42" max="42" width="13.88671875" style="2" hidden="1" customWidth="1"/>
    <col min="43" max="43" width="2.44140625" style="2" hidden="1" customWidth="1"/>
    <col min="44" max="48" width="8.88671875" style="2"/>
    <col min="49" max="49" width="16.109375" style="2" customWidth="1"/>
    <col min="50" max="16384" width="8.88671875" style="2"/>
  </cols>
  <sheetData>
    <row r="1" spans="1:43" ht="17.399999999999999" x14ac:dyDescent="0.25">
      <c r="A1" s="1" t="s">
        <v>0</v>
      </c>
      <c r="M1" s="1" t="s">
        <v>1</v>
      </c>
      <c r="N1" s="1"/>
      <c r="O1" s="3">
        <v>2006</v>
      </c>
      <c r="Q1" s="4"/>
      <c r="R1" s="4"/>
      <c r="U1" s="4"/>
      <c r="V1" s="4"/>
      <c r="W1" s="5"/>
      <c r="X1" s="4"/>
      <c r="AH1" s="7"/>
      <c r="AI1" s="7"/>
      <c r="AJ1" s="7"/>
    </row>
    <row r="2" spans="1:43" x14ac:dyDescent="0.25">
      <c r="A2" s="4"/>
      <c r="Q2" s="4"/>
      <c r="R2" s="4"/>
      <c r="AH2" s="7"/>
      <c r="AI2" s="7"/>
      <c r="AJ2" s="7"/>
    </row>
    <row r="3" spans="1:43" ht="15.6" x14ac:dyDescent="0.25">
      <c r="A3" s="4"/>
      <c r="O3" s="8">
        <v>38869</v>
      </c>
      <c r="Q3" s="9" t="s">
        <v>2</v>
      </c>
      <c r="AH3" s="7"/>
      <c r="AI3" s="7"/>
      <c r="AJ3" s="7"/>
    </row>
    <row r="4" spans="1:43" ht="15.6" x14ac:dyDescent="0.25">
      <c r="A4" s="4"/>
      <c r="K4" s="10" t="s">
        <v>3</v>
      </c>
      <c r="P4" s="11"/>
      <c r="Q4" s="4"/>
      <c r="R4" s="4"/>
      <c r="U4" s="12"/>
      <c r="AH4" s="13" t="s">
        <v>4</v>
      </c>
      <c r="AI4" s="13"/>
      <c r="AJ4" s="13"/>
      <c r="AL4" s="14" t="s">
        <v>5</v>
      </c>
      <c r="AO4" s="15" t="s">
        <v>6</v>
      </c>
    </row>
    <row r="5" spans="1:43" ht="13.8" thickBot="1" x14ac:dyDescent="0.3">
      <c r="A5" s="16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N5" s="17" t="s">
        <v>8</v>
      </c>
      <c r="O5" s="18">
        <v>38896</v>
      </c>
      <c r="R5" s="19" t="s">
        <v>9</v>
      </c>
      <c r="S5" s="20"/>
      <c r="T5" s="21"/>
      <c r="U5" s="18">
        <v>38897</v>
      </c>
      <c r="V5" s="7"/>
      <c r="X5" s="18">
        <v>38898</v>
      </c>
      <c r="Y5" s="7"/>
      <c r="AA5" s="22"/>
      <c r="AG5" s="23" t="s">
        <v>10</v>
      </c>
      <c r="AH5" s="24"/>
      <c r="AI5" s="25"/>
      <c r="AJ5" s="26" t="s">
        <v>11</v>
      </c>
      <c r="AL5" s="27" t="s">
        <v>12</v>
      </c>
      <c r="AM5" s="7"/>
      <c r="AN5" s="28" t="s">
        <v>13</v>
      </c>
      <c r="AO5" s="15" t="s">
        <v>14</v>
      </c>
    </row>
    <row r="6" spans="1:43" x14ac:dyDescent="0.25">
      <c r="A6" s="29" t="s">
        <v>15</v>
      </c>
      <c r="B6" s="29" t="s">
        <v>15</v>
      </c>
      <c r="C6" s="29" t="s">
        <v>15</v>
      </c>
      <c r="D6" s="29" t="s">
        <v>16</v>
      </c>
      <c r="E6" s="29" t="s">
        <v>16</v>
      </c>
      <c r="F6" s="29" t="s">
        <v>15</v>
      </c>
      <c r="G6" s="30" t="s">
        <v>15</v>
      </c>
      <c r="H6" s="30" t="s">
        <v>15</v>
      </c>
      <c r="I6" s="30" t="s">
        <v>15</v>
      </c>
      <c r="J6" s="30" t="s">
        <v>15</v>
      </c>
      <c r="K6" s="31" t="s">
        <v>15</v>
      </c>
      <c r="L6" s="32"/>
      <c r="M6" s="33"/>
      <c r="N6" s="34" t="s">
        <v>17</v>
      </c>
      <c r="O6" s="35" t="s">
        <v>18</v>
      </c>
      <c r="P6" s="30" t="s">
        <v>19</v>
      </c>
      <c r="Q6" s="36"/>
      <c r="R6" s="37" t="s">
        <v>20</v>
      </c>
      <c r="S6" s="38" t="s">
        <v>21</v>
      </c>
      <c r="T6" s="39"/>
      <c r="U6" s="35" t="s">
        <v>22</v>
      </c>
      <c r="V6" s="30" t="s">
        <v>19</v>
      </c>
      <c r="W6" s="15"/>
      <c r="X6" s="35" t="s">
        <v>23</v>
      </c>
      <c r="Y6" s="29"/>
      <c r="Z6" s="40" t="s">
        <v>24</v>
      </c>
      <c r="AA6" s="41" t="s">
        <v>25</v>
      </c>
      <c r="AB6" s="42" t="s">
        <v>26</v>
      </c>
      <c r="AC6" s="43"/>
      <c r="AD6" s="43"/>
      <c r="AE6" s="44"/>
      <c r="AF6" s="45"/>
      <c r="AG6" s="15" t="s">
        <v>27</v>
      </c>
      <c r="AH6" s="31" t="s">
        <v>28</v>
      </c>
      <c r="AI6" s="46" t="s">
        <v>14</v>
      </c>
      <c r="AJ6" s="26" t="s">
        <v>29</v>
      </c>
      <c r="AK6" s="30"/>
      <c r="AL6" s="14" t="s">
        <v>30</v>
      </c>
      <c r="AM6" s="15"/>
      <c r="AN6" s="28" t="s">
        <v>31</v>
      </c>
      <c r="AO6" s="15" t="s">
        <v>32</v>
      </c>
    </row>
    <row r="7" spans="1:43" x14ac:dyDescent="0.25">
      <c r="A7" s="48">
        <v>95</v>
      </c>
      <c r="B7" s="48">
        <v>96</v>
      </c>
      <c r="C7" s="48">
        <v>97</v>
      </c>
      <c r="D7" s="48">
        <v>98</v>
      </c>
      <c r="E7" s="48">
        <v>99</v>
      </c>
      <c r="F7" s="49">
        <v>2000</v>
      </c>
      <c r="G7" s="50">
        <v>2001</v>
      </c>
      <c r="H7" s="50">
        <v>2002</v>
      </c>
      <c r="I7" s="50">
        <v>2003</v>
      </c>
      <c r="J7" s="50">
        <v>2004</v>
      </c>
      <c r="K7" s="51">
        <v>2005</v>
      </c>
      <c r="L7" s="52" t="s">
        <v>33</v>
      </c>
      <c r="M7" s="53"/>
      <c r="N7" s="54" t="s">
        <v>34</v>
      </c>
      <c r="O7" s="55" t="s">
        <v>35</v>
      </c>
      <c r="P7" s="50" t="s">
        <v>36</v>
      </c>
      <c r="Q7" s="56" t="s">
        <v>14</v>
      </c>
      <c r="R7" s="57" t="s">
        <v>37</v>
      </c>
      <c r="S7" s="58" t="s">
        <v>36</v>
      </c>
      <c r="T7" s="59" t="s">
        <v>14</v>
      </c>
      <c r="U7" s="55" t="s">
        <v>38</v>
      </c>
      <c r="V7" s="50" t="s">
        <v>36</v>
      </c>
      <c r="W7" s="56" t="s">
        <v>14</v>
      </c>
      <c r="X7" s="55" t="s">
        <v>39</v>
      </c>
      <c r="Y7" s="48"/>
      <c r="Z7" s="60" t="s">
        <v>40</v>
      </c>
      <c r="AA7" s="48" t="s">
        <v>41</v>
      </c>
      <c r="AB7" s="61" t="s">
        <v>42</v>
      </c>
      <c r="AC7" s="62" t="s">
        <v>43</v>
      </c>
      <c r="AD7" s="62" t="s">
        <v>44</v>
      </c>
      <c r="AE7" s="63" t="s">
        <v>45</v>
      </c>
      <c r="AF7" s="62"/>
      <c r="AG7" s="56" t="s">
        <v>46</v>
      </c>
      <c r="AH7" s="51" t="s">
        <v>47</v>
      </c>
      <c r="AI7" s="64" t="s">
        <v>46</v>
      </c>
      <c r="AJ7" s="65">
        <v>28</v>
      </c>
      <c r="AK7" s="50"/>
      <c r="AL7" s="51" t="s">
        <v>46</v>
      </c>
      <c r="AM7" s="56" t="s">
        <v>14</v>
      </c>
      <c r="AN7" s="67" t="s">
        <v>48</v>
      </c>
      <c r="AO7" s="56">
        <v>2007</v>
      </c>
    </row>
    <row r="8" spans="1:43" ht="15.6" x14ac:dyDescent="0.25">
      <c r="A8" s="68"/>
      <c r="B8" s="69"/>
      <c r="C8" s="68"/>
      <c r="D8" s="70">
        <v>9</v>
      </c>
      <c r="E8" s="68">
        <v>8</v>
      </c>
      <c r="F8" s="68">
        <v>4</v>
      </c>
      <c r="G8" s="68">
        <v>5</v>
      </c>
      <c r="H8" s="68">
        <v>5</v>
      </c>
      <c r="I8" s="68">
        <v>4</v>
      </c>
      <c r="J8" s="68">
        <v>5</v>
      </c>
      <c r="K8" s="71">
        <v>6.7</v>
      </c>
      <c r="L8" s="72" t="s">
        <v>49</v>
      </c>
      <c r="M8" s="73" t="s">
        <v>50</v>
      </c>
      <c r="N8" s="74">
        <v>7</v>
      </c>
      <c r="O8" s="75">
        <v>35</v>
      </c>
      <c r="P8" s="76"/>
      <c r="Q8" s="77">
        <f t="shared" ref="Q8:Q15" si="0">N8+P8</f>
        <v>7</v>
      </c>
      <c r="R8" s="78" t="s">
        <v>51</v>
      </c>
      <c r="S8" s="79"/>
      <c r="T8" s="80">
        <f t="shared" ref="T8:T27" si="1">Q8+S8</f>
        <v>7</v>
      </c>
      <c r="U8" s="75">
        <v>32</v>
      </c>
      <c r="V8" s="81"/>
      <c r="W8" s="77">
        <f>T8+V8</f>
        <v>7</v>
      </c>
      <c r="X8" s="75">
        <v>30</v>
      </c>
      <c r="Y8" s="4"/>
      <c r="Z8" s="108">
        <f t="shared" ref="Z8:Z26" si="2">O8+U8+X8</f>
        <v>97</v>
      </c>
      <c r="AA8" s="83">
        <v>1</v>
      </c>
      <c r="AB8" s="84">
        <v>17</v>
      </c>
      <c r="AC8" s="85">
        <v>14</v>
      </c>
      <c r="AD8" s="85">
        <v>13</v>
      </c>
      <c r="AE8" s="86">
        <f t="shared" ref="AE8:AE27" si="3">SUM(AB8:AD8)</f>
        <v>44</v>
      </c>
      <c r="AF8" s="12"/>
      <c r="AG8" s="87">
        <f t="shared" ref="AG8:AG26" si="4">SUM(N8+T8+W8)/3</f>
        <v>7</v>
      </c>
      <c r="AH8" s="88">
        <f t="shared" ref="AH8:AH26" si="5">SUM($Z$32-Z8)/3</f>
        <v>-3.8418079096045212</v>
      </c>
      <c r="AI8" s="89">
        <f t="shared" ref="AI8:AI27" si="6">AH8+AG8</f>
        <v>3.1581920903954788</v>
      </c>
      <c r="AJ8" s="90">
        <f t="shared" ref="AJ8:AJ20" si="7">AI8*$AJ$29</f>
        <v>3.1404494382022459</v>
      </c>
      <c r="AK8" s="12"/>
      <c r="AL8" s="91">
        <f t="shared" ref="AL8:AL27" si="8">AJ8-AG8</f>
        <v>-3.8595505617977541</v>
      </c>
      <c r="AM8" s="87">
        <v>3.1</v>
      </c>
      <c r="AN8" s="93">
        <v>-3</v>
      </c>
      <c r="AO8" s="87">
        <f>AM8+AN8</f>
        <v>0.10000000000000009</v>
      </c>
      <c r="AP8" s="94" t="str">
        <f t="shared" ref="AP8:AP27" si="9">M8</f>
        <v>NICHOLSON</v>
      </c>
      <c r="AQ8" s="12"/>
    </row>
    <row r="9" spans="1:43" ht="15.6" x14ac:dyDescent="0.25">
      <c r="A9" s="68"/>
      <c r="G9" s="69"/>
      <c r="H9" s="68"/>
      <c r="I9" s="68"/>
      <c r="J9" s="95"/>
      <c r="K9" s="68"/>
      <c r="L9" s="72" t="s">
        <v>52</v>
      </c>
      <c r="M9" s="73" t="s">
        <v>53</v>
      </c>
      <c r="N9" s="96">
        <v>11</v>
      </c>
      <c r="O9" s="75">
        <v>30</v>
      </c>
      <c r="P9" s="81">
        <v>2</v>
      </c>
      <c r="Q9" s="77">
        <f t="shared" si="0"/>
        <v>13</v>
      </c>
      <c r="R9" s="78" t="s">
        <v>51</v>
      </c>
      <c r="S9" s="79"/>
      <c r="T9" s="80">
        <f t="shared" si="1"/>
        <v>13</v>
      </c>
      <c r="U9" s="75">
        <v>26</v>
      </c>
      <c r="V9" s="81"/>
      <c r="W9" s="77">
        <f>T9+V9</f>
        <v>13</v>
      </c>
      <c r="X9" s="97">
        <v>37</v>
      </c>
      <c r="Y9" s="4"/>
      <c r="Z9" s="108">
        <f t="shared" si="2"/>
        <v>93</v>
      </c>
      <c r="AA9" s="83">
        <v>2</v>
      </c>
      <c r="AB9" s="84">
        <v>15</v>
      </c>
      <c r="AC9" s="85">
        <v>11</v>
      </c>
      <c r="AD9" s="85">
        <v>18</v>
      </c>
      <c r="AE9" s="86">
        <f t="shared" si="3"/>
        <v>44</v>
      </c>
      <c r="AF9" s="12"/>
      <c r="AG9" s="87">
        <f t="shared" si="4"/>
        <v>12.333333333333334</v>
      </c>
      <c r="AH9" s="88">
        <f t="shared" si="5"/>
        <v>-2.5084745762711882</v>
      </c>
      <c r="AI9" s="89">
        <f t="shared" si="6"/>
        <v>9.8248587570621453</v>
      </c>
      <c r="AJ9" s="90">
        <f t="shared" si="7"/>
        <v>9.7696629213483135</v>
      </c>
      <c r="AK9" s="12"/>
      <c r="AL9" s="91">
        <f t="shared" si="8"/>
        <v>-2.5636704119850204</v>
      </c>
      <c r="AM9" s="87">
        <v>9.6999999999999993</v>
      </c>
      <c r="AN9" s="93">
        <v>-2</v>
      </c>
      <c r="AO9" s="87">
        <f>AM9+AN9</f>
        <v>7.6999999999999993</v>
      </c>
      <c r="AP9" s="94" t="str">
        <f t="shared" si="9"/>
        <v>ADAMS</v>
      </c>
      <c r="AQ9" s="12"/>
    </row>
    <row r="10" spans="1:43" ht="15.6" x14ac:dyDescent="0.25">
      <c r="A10" s="68"/>
      <c r="B10" s="69"/>
      <c r="C10" s="68"/>
      <c r="D10" s="68"/>
      <c r="E10" s="68"/>
      <c r="F10" s="68"/>
      <c r="G10" s="70" t="s">
        <v>54</v>
      </c>
      <c r="H10" s="68">
        <v>26</v>
      </c>
      <c r="I10" s="68">
        <v>26</v>
      </c>
      <c r="J10" s="68"/>
      <c r="K10" s="71">
        <v>22.9</v>
      </c>
      <c r="L10" s="72" t="s">
        <v>55</v>
      </c>
      <c r="M10" s="73" t="s">
        <v>56</v>
      </c>
      <c r="N10" s="74">
        <v>23</v>
      </c>
      <c r="O10" s="75">
        <v>35</v>
      </c>
      <c r="P10" s="76"/>
      <c r="Q10" s="77">
        <f t="shared" si="0"/>
        <v>23</v>
      </c>
      <c r="R10" s="99" t="s">
        <v>57</v>
      </c>
      <c r="S10" s="100">
        <v>-1</v>
      </c>
      <c r="T10" s="80">
        <f t="shared" si="1"/>
        <v>22</v>
      </c>
      <c r="U10" s="101">
        <v>34</v>
      </c>
      <c r="V10" s="102" t="s">
        <v>58</v>
      </c>
      <c r="W10" s="77">
        <f>22+1-4</f>
        <v>19</v>
      </c>
      <c r="X10" s="75">
        <v>22</v>
      </c>
      <c r="Y10" s="4"/>
      <c r="Z10" s="108">
        <f t="shared" si="2"/>
        <v>91</v>
      </c>
      <c r="AA10" s="83">
        <v>3</v>
      </c>
      <c r="AB10" s="84">
        <v>18</v>
      </c>
      <c r="AC10" s="85">
        <v>17</v>
      </c>
      <c r="AD10" s="85">
        <v>11</v>
      </c>
      <c r="AE10" s="104">
        <f t="shared" si="3"/>
        <v>46</v>
      </c>
      <c r="AF10" s="12"/>
      <c r="AG10" s="87">
        <f t="shared" si="4"/>
        <v>21.333333333333332</v>
      </c>
      <c r="AH10" s="88">
        <f t="shared" si="5"/>
        <v>-1.8418079096045215</v>
      </c>
      <c r="AI10" s="89">
        <f t="shared" si="6"/>
        <v>19.49152542372881</v>
      </c>
      <c r="AJ10" s="90">
        <f t="shared" si="7"/>
        <v>19.382022471910112</v>
      </c>
      <c r="AK10" s="12"/>
      <c r="AL10" s="91">
        <f t="shared" si="8"/>
        <v>-1.9513108614232202</v>
      </c>
      <c r="AM10" s="87">
        <v>19.3</v>
      </c>
      <c r="AN10" s="93">
        <v>-1</v>
      </c>
      <c r="AO10" s="87">
        <f>AM10+AN10</f>
        <v>18.3</v>
      </c>
      <c r="AP10" s="94" t="str">
        <f t="shared" si="9"/>
        <v>TIPLER</v>
      </c>
      <c r="AQ10" s="12"/>
    </row>
    <row r="11" spans="1:43" ht="15.6" x14ac:dyDescent="0.25">
      <c r="A11" s="68"/>
      <c r="B11" s="69"/>
      <c r="C11" s="70">
        <v>23</v>
      </c>
      <c r="D11" s="105"/>
      <c r="E11" s="68"/>
      <c r="F11" s="68"/>
      <c r="G11" s="68">
        <v>20</v>
      </c>
      <c r="H11" s="68">
        <v>21</v>
      </c>
      <c r="J11" s="68"/>
      <c r="K11" s="71">
        <v>26.4</v>
      </c>
      <c r="L11" s="72" t="s">
        <v>59</v>
      </c>
      <c r="M11" s="73" t="s">
        <v>60</v>
      </c>
      <c r="N11" s="74">
        <v>26</v>
      </c>
      <c r="O11" s="106">
        <v>36</v>
      </c>
      <c r="P11" s="107">
        <v>-3</v>
      </c>
      <c r="Q11" s="77">
        <f t="shared" si="0"/>
        <v>23</v>
      </c>
      <c r="R11" s="78" t="s">
        <v>51</v>
      </c>
      <c r="S11" s="79"/>
      <c r="T11" s="80">
        <f t="shared" si="1"/>
        <v>23</v>
      </c>
      <c r="U11" s="75">
        <v>25</v>
      </c>
      <c r="V11" s="81"/>
      <c r="W11" s="77">
        <f>T11+V11</f>
        <v>23</v>
      </c>
      <c r="X11" s="75">
        <v>30</v>
      </c>
      <c r="Y11" s="4"/>
      <c r="Z11" s="108">
        <f t="shared" si="2"/>
        <v>91</v>
      </c>
      <c r="AA11" s="109">
        <v>4</v>
      </c>
      <c r="AB11" s="84">
        <v>17</v>
      </c>
      <c r="AC11" s="85">
        <v>13</v>
      </c>
      <c r="AD11" s="85">
        <v>13</v>
      </c>
      <c r="AE11" s="104">
        <f t="shared" si="3"/>
        <v>43</v>
      </c>
      <c r="AF11" s="20"/>
      <c r="AG11" s="87">
        <f t="shared" si="4"/>
        <v>24</v>
      </c>
      <c r="AH11" s="88">
        <f t="shared" si="5"/>
        <v>-1.8418079096045215</v>
      </c>
      <c r="AI11" s="89">
        <f t="shared" si="6"/>
        <v>22.158192090395477</v>
      </c>
      <c r="AJ11" s="90">
        <f t="shared" si="7"/>
        <v>22.033707865168537</v>
      </c>
      <c r="AK11" s="12"/>
      <c r="AL11" s="91">
        <f t="shared" si="8"/>
        <v>-1.9662921348314626</v>
      </c>
      <c r="AM11" s="87">
        <v>22</v>
      </c>
      <c r="AN11" s="9"/>
      <c r="AO11" s="87">
        <f t="shared" ref="AO11:AO27" si="10">AM11</f>
        <v>22</v>
      </c>
      <c r="AP11" s="94" t="str">
        <f t="shared" si="9"/>
        <v>LUTHER</v>
      </c>
      <c r="AQ11" s="12"/>
    </row>
    <row r="12" spans="1:43" ht="15.6" x14ac:dyDescent="0.25">
      <c r="A12" s="68"/>
      <c r="B12" s="68"/>
      <c r="C12" s="68"/>
      <c r="D12" s="68"/>
      <c r="E12" s="70">
        <v>15</v>
      </c>
      <c r="F12" s="68">
        <v>13</v>
      </c>
      <c r="G12" s="68">
        <v>17</v>
      </c>
      <c r="H12" s="68">
        <v>17</v>
      </c>
      <c r="I12" s="68">
        <v>13</v>
      </c>
      <c r="J12" s="68">
        <v>15</v>
      </c>
      <c r="K12" s="110">
        <v>12.1</v>
      </c>
      <c r="L12" s="72" t="s">
        <v>61</v>
      </c>
      <c r="M12" s="73" t="s">
        <v>62</v>
      </c>
      <c r="N12" s="111">
        <v>10</v>
      </c>
      <c r="O12" s="75">
        <v>29</v>
      </c>
      <c r="P12" s="76">
        <v>3</v>
      </c>
      <c r="Q12" s="77">
        <f t="shared" si="0"/>
        <v>13</v>
      </c>
      <c r="R12" s="78" t="s">
        <v>63</v>
      </c>
      <c r="S12" s="100">
        <v>-1</v>
      </c>
      <c r="T12" s="80">
        <f t="shared" si="1"/>
        <v>12</v>
      </c>
      <c r="U12" s="75">
        <v>33</v>
      </c>
      <c r="V12" s="112" t="s">
        <v>64</v>
      </c>
      <c r="W12" s="77">
        <f>12+1-2</f>
        <v>11</v>
      </c>
      <c r="X12" s="75">
        <v>29</v>
      </c>
      <c r="Y12" s="113"/>
      <c r="Z12" s="108">
        <f t="shared" si="2"/>
        <v>91</v>
      </c>
      <c r="AA12" s="109">
        <v>5</v>
      </c>
      <c r="AB12" s="84">
        <v>15</v>
      </c>
      <c r="AC12" s="85">
        <v>16</v>
      </c>
      <c r="AD12" s="85">
        <v>11</v>
      </c>
      <c r="AE12" s="104">
        <f t="shared" si="3"/>
        <v>42</v>
      </c>
      <c r="AF12" s="20"/>
      <c r="AG12" s="87">
        <f t="shared" si="4"/>
        <v>11</v>
      </c>
      <c r="AH12" s="88">
        <f t="shared" si="5"/>
        <v>-1.8418079096045215</v>
      </c>
      <c r="AI12" s="89">
        <f t="shared" si="6"/>
        <v>9.1581920903954792</v>
      </c>
      <c r="AJ12" s="90">
        <f t="shared" si="7"/>
        <v>9.1067415730337071</v>
      </c>
      <c r="AK12" s="12"/>
      <c r="AL12" s="91">
        <f t="shared" si="8"/>
        <v>-1.8932584269662929</v>
      </c>
      <c r="AM12" s="87">
        <v>9.1</v>
      </c>
      <c r="AN12" s="114" t="s">
        <v>65</v>
      </c>
      <c r="AO12" s="87">
        <f t="shared" si="10"/>
        <v>9.1</v>
      </c>
      <c r="AP12" s="94" t="str">
        <f t="shared" si="9"/>
        <v>COLTON</v>
      </c>
      <c r="AQ12" s="12"/>
    </row>
    <row r="13" spans="1:43" ht="15.6" x14ac:dyDescent="0.25">
      <c r="A13" s="68"/>
      <c r="B13" s="69"/>
      <c r="C13" s="68"/>
      <c r="D13" s="68"/>
      <c r="E13" s="68"/>
      <c r="F13" s="68"/>
      <c r="G13" s="68"/>
      <c r="H13" s="70">
        <v>10</v>
      </c>
      <c r="I13" s="68">
        <v>12</v>
      </c>
      <c r="J13" s="68"/>
      <c r="K13" s="68"/>
      <c r="L13" s="72" t="s">
        <v>49</v>
      </c>
      <c r="M13" s="73" t="s">
        <v>66</v>
      </c>
      <c r="N13" s="115">
        <v>12</v>
      </c>
      <c r="O13" s="75">
        <v>30</v>
      </c>
      <c r="P13" s="76">
        <v>1</v>
      </c>
      <c r="Q13" s="77">
        <f t="shared" si="0"/>
        <v>13</v>
      </c>
      <c r="R13" s="99" t="s">
        <v>57</v>
      </c>
      <c r="S13" s="100"/>
      <c r="T13" s="80">
        <f t="shared" si="1"/>
        <v>13</v>
      </c>
      <c r="U13" s="75">
        <v>30</v>
      </c>
      <c r="V13" s="81"/>
      <c r="W13" s="77">
        <f>T13+V13</f>
        <v>13</v>
      </c>
      <c r="X13" s="106">
        <v>31</v>
      </c>
      <c r="Y13" s="4" t="s">
        <v>67</v>
      </c>
      <c r="Z13" s="108">
        <f t="shared" si="2"/>
        <v>91</v>
      </c>
      <c r="AA13" s="109">
        <v>6</v>
      </c>
      <c r="AB13" s="84">
        <v>15</v>
      </c>
      <c r="AC13" s="85">
        <v>12</v>
      </c>
      <c r="AD13" s="85">
        <v>14</v>
      </c>
      <c r="AE13" s="104">
        <f t="shared" si="3"/>
        <v>41</v>
      </c>
      <c r="AF13" s="20"/>
      <c r="AG13" s="87">
        <f t="shared" si="4"/>
        <v>12.666666666666666</v>
      </c>
      <c r="AH13" s="88">
        <f t="shared" si="5"/>
        <v>-1.8418079096045215</v>
      </c>
      <c r="AI13" s="89">
        <f t="shared" si="6"/>
        <v>10.824858757062145</v>
      </c>
      <c r="AJ13" s="90">
        <f t="shared" si="7"/>
        <v>10.764044943820224</v>
      </c>
      <c r="AK13" s="12"/>
      <c r="AL13" s="91">
        <f t="shared" si="8"/>
        <v>-1.9026217228464422</v>
      </c>
      <c r="AM13" s="87">
        <v>10.8</v>
      </c>
      <c r="AO13" s="87">
        <f t="shared" si="10"/>
        <v>10.8</v>
      </c>
      <c r="AP13" s="94" t="str">
        <f t="shared" si="9"/>
        <v>PALMER</v>
      </c>
      <c r="AQ13" s="12"/>
    </row>
    <row r="14" spans="1:43" ht="15.6" x14ac:dyDescent="0.25">
      <c r="A14" s="68"/>
      <c r="B14" s="69"/>
      <c r="C14" s="68"/>
      <c r="D14" s="68"/>
      <c r="E14" s="68"/>
      <c r="F14" s="68"/>
      <c r="G14" s="68"/>
      <c r="H14" s="68"/>
      <c r="I14" s="68"/>
      <c r="J14" s="69"/>
      <c r="K14" s="116">
        <v>21.8</v>
      </c>
      <c r="L14" s="72" t="s">
        <v>68</v>
      </c>
      <c r="M14" s="73" t="s">
        <v>69</v>
      </c>
      <c r="N14" s="74">
        <v>22</v>
      </c>
      <c r="O14" s="75">
        <v>35</v>
      </c>
      <c r="P14" s="107">
        <v>-1</v>
      </c>
      <c r="Q14" s="77">
        <f t="shared" si="0"/>
        <v>21</v>
      </c>
      <c r="R14" s="78" t="s">
        <v>63</v>
      </c>
      <c r="S14" s="100">
        <v>-1</v>
      </c>
      <c r="T14" s="80">
        <f t="shared" si="1"/>
        <v>20</v>
      </c>
      <c r="U14" s="75">
        <v>27</v>
      </c>
      <c r="V14" s="81">
        <v>1</v>
      </c>
      <c r="W14" s="77">
        <f>T14+V14</f>
        <v>21</v>
      </c>
      <c r="X14" s="75">
        <v>28</v>
      </c>
      <c r="Y14" s="4"/>
      <c r="Z14" s="108">
        <f t="shared" si="2"/>
        <v>90</v>
      </c>
      <c r="AA14" s="109">
        <v>7</v>
      </c>
      <c r="AB14" s="84">
        <v>19</v>
      </c>
      <c r="AC14" s="85">
        <v>16</v>
      </c>
      <c r="AD14" s="85">
        <v>15</v>
      </c>
      <c r="AE14" s="104">
        <f t="shared" si="3"/>
        <v>50</v>
      </c>
      <c r="AF14" s="20"/>
      <c r="AG14" s="87">
        <f t="shared" si="4"/>
        <v>21</v>
      </c>
      <c r="AH14" s="88">
        <f t="shared" si="5"/>
        <v>-1.508474576271188</v>
      </c>
      <c r="AI14" s="89">
        <f t="shared" si="6"/>
        <v>19.491525423728813</v>
      </c>
      <c r="AJ14" s="90">
        <f t="shared" si="7"/>
        <v>19.382022471910116</v>
      </c>
      <c r="AK14" s="12"/>
      <c r="AL14" s="91">
        <f t="shared" si="8"/>
        <v>-1.6179775280898845</v>
      </c>
      <c r="AM14" s="87">
        <v>19.399999999999999</v>
      </c>
      <c r="AO14" s="87">
        <f t="shared" si="10"/>
        <v>19.399999999999999</v>
      </c>
      <c r="AP14" s="94" t="str">
        <f t="shared" si="9"/>
        <v>VENES</v>
      </c>
      <c r="AQ14" s="12"/>
    </row>
    <row r="15" spans="1:43" ht="15.6" x14ac:dyDescent="0.25">
      <c r="A15" s="68"/>
      <c r="B15" s="69"/>
      <c r="C15" s="68"/>
      <c r="D15" s="68"/>
      <c r="E15" s="68"/>
      <c r="F15" s="68"/>
      <c r="G15" s="68"/>
      <c r="H15" s="68"/>
      <c r="I15" s="68"/>
      <c r="J15" s="70">
        <v>25</v>
      </c>
      <c r="K15" s="68"/>
      <c r="L15" s="72" t="s">
        <v>68</v>
      </c>
      <c r="M15" s="73" t="s">
        <v>70</v>
      </c>
      <c r="N15" s="74">
        <v>23</v>
      </c>
      <c r="O15" s="97">
        <v>41</v>
      </c>
      <c r="P15" s="107">
        <v>-5</v>
      </c>
      <c r="Q15" s="77">
        <f t="shared" si="0"/>
        <v>18</v>
      </c>
      <c r="R15" s="78" t="s">
        <v>63</v>
      </c>
      <c r="S15" s="79"/>
      <c r="T15" s="80">
        <f t="shared" si="1"/>
        <v>18</v>
      </c>
      <c r="U15" s="75">
        <v>29</v>
      </c>
      <c r="V15" s="81"/>
      <c r="W15" s="77">
        <f>T15+V15</f>
        <v>18</v>
      </c>
      <c r="X15" s="75">
        <v>20</v>
      </c>
      <c r="Y15" s="4"/>
      <c r="Z15" s="108">
        <f t="shared" si="2"/>
        <v>90</v>
      </c>
      <c r="AA15" s="109">
        <v>8</v>
      </c>
      <c r="AB15" s="84">
        <v>19</v>
      </c>
      <c r="AC15" s="85">
        <v>14</v>
      </c>
      <c r="AD15" s="85">
        <v>11</v>
      </c>
      <c r="AE15" s="104">
        <f t="shared" si="3"/>
        <v>44</v>
      </c>
      <c r="AF15" s="20"/>
      <c r="AG15" s="87">
        <f t="shared" si="4"/>
        <v>19.666666666666668</v>
      </c>
      <c r="AH15" s="88">
        <f t="shared" si="5"/>
        <v>-1.508474576271188</v>
      </c>
      <c r="AI15" s="89">
        <f t="shared" si="6"/>
        <v>18.158192090395481</v>
      </c>
      <c r="AJ15" s="90">
        <f t="shared" si="7"/>
        <v>18.056179775280903</v>
      </c>
      <c r="AK15" s="12"/>
      <c r="AL15" s="91">
        <f t="shared" si="8"/>
        <v>-1.6104868913857651</v>
      </c>
      <c r="AM15" s="87">
        <v>18.100000000000001</v>
      </c>
      <c r="AN15" s="4"/>
      <c r="AO15" s="87">
        <f t="shared" si="10"/>
        <v>18.100000000000001</v>
      </c>
      <c r="AP15" s="94" t="str">
        <f t="shared" si="9"/>
        <v>JUDD</v>
      </c>
      <c r="AQ15" s="12"/>
    </row>
    <row r="16" spans="1:43" ht="15.6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95"/>
      <c r="K16" s="68"/>
      <c r="L16" s="72" t="s">
        <v>55</v>
      </c>
      <c r="M16" s="73" t="s">
        <v>71</v>
      </c>
      <c r="N16" s="117">
        <v>22</v>
      </c>
      <c r="O16" s="118">
        <v>19</v>
      </c>
      <c r="P16" s="76" t="s">
        <v>72</v>
      </c>
      <c r="Q16" s="77">
        <f>22+6</f>
        <v>28</v>
      </c>
      <c r="R16" s="78" t="s">
        <v>51</v>
      </c>
      <c r="S16" s="79"/>
      <c r="T16" s="80">
        <f t="shared" si="1"/>
        <v>28</v>
      </c>
      <c r="U16" s="97">
        <v>37</v>
      </c>
      <c r="V16" s="102">
        <v>-5</v>
      </c>
      <c r="W16" s="77">
        <f>T16+V16</f>
        <v>23</v>
      </c>
      <c r="X16" s="101">
        <v>34</v>
      </c>
      <c r="Y16" s="113"/>
      <c r="Z16" s="108">
        <f t="shared" si="2"/>
        <v>90</v>
      </c>
      <c r="AA16" s="109">
        <v>9</v>
      </c>
      <c r="AB16" s="84">
        <v>10</v>
      </c>
      <c r="AC16" s="85">
        <v>17</v>
      </c>
      <c r="AD16" s="85">
        <v>14</v>
      </c>
      <c r="AE16" s="104">
        <f t="shared" si="3"/>
        <v>41</v>
      </c>
      <c r="AF16" s="20"/>
      <c r="AG16" s="87">
        <f t="shared" si="4"/>
        <v>24.333333333333332</v>
      </c>
      <c r="AH16" s="88">
        <f t="shared" si="5"/>
        <v>-1.508474576271188</v>
      </c>
      <c r="AI16" s="89">
        <f t="shared" si="6"/>
        <v>22.824858757062145</v>
      </c>
      <c r="AJ16" s="90">
        <f t="shared" si="7"/>
        <v>22.696629213483146</v>
      </c>
      <c r="AK16" s="12"/>
      <c r="AL16" s="91">
        <f t="shared" si="8"/>
        <v>-1.6367041198501866</v>
      </c>
      <c r="AM16" s="87">
        <v>22.7</v>
      </c>
      <c r="AN16" s="76"/>
      <c r="AO16" s="87">
        <f t="shared" si="10"/>
        <v>22.7</v>
      </c>
      <c r="AP16" s="94" t="str">
        <f t="shared" si="9"/>
        <v>DONNELLY</v>
      </c>
      <c r="AQ16" s="12"/>
    </row>
    <row r="17" spans="1:86" ht="15.6" x14ac:dyDescent="0.25">
      <c r="A17" s="70">
        <v>14</v>
      </c>
      <c r="B17" s="105">
        <v>14</v>
      </c>
      <c r="C17" s="105">
        <v>15</v>
      </c>
      <c r="D17" s="105">
        <v>13</v>
      </c>
      <c r="E17" s="105">
        <v>11</v>
      </c>
      <c r="F17" s="105">
        <v>10</v>
      </c>
      <c r="G17" s="68"/>
      <c r="H17" s="68">
        <v>14</v>
      </c>
      <c r="I17" s="68"/>
      <c r="J17" s="68">
        <v>17</v>
      </c>
      <c r="K17" s="68"/>
      <c r="L17" s="72" t="s">
        <v>68</v>
      </c>
      <c r="M17" s="73" t="s">
        <v>73</v>
      </c>
      <c r="N17" s="74">
        <v>17</v>
      </c>
      <c r="O17" s="75">
        <v>30</v>
      </c>
      <c r="P17" s="81"/>
      <c r="Q17" s="77">
        <f t="shared" ref="Q17:Q27" si="11">N17+P17</f>
        <v>17</v>
      </c>
      <c r="R17" s="78" t="s">
        <v>63</v>
      </c>
      <c r="S17" s="79"/>
      <c r="T17" s="80">
        <f t="shared" si="1"/>
        <v>17</v>
      </c>
      <c r="U17" s="75">
        <v>30</v>
      </c>
      <c r="V17" s="81"/>
      <c r="W17" s="77">
        <f>T17+V17</f>
        <v>17</v>
      </c>
      <c r="X17" s="75">
        <v>27</v>
      </c>
      <c r="Y17" s="4"/>
      <c r="Z17" s="108">
        <f t="shared" si="2"/>
        <v>87</v>
      </c>
      <c r="AA17" s="109">
        <v>10</v>
      </c>
      <c r="AB17" s="84">
        <v>15</v>
      </c>
      <c r="AC17" s="85">
        <v>14</v>
      </c>
      <c r="AD17" s="85">
        <v>13</v>
      </c>
      <c r="AE17" s="86">
        <f t="shared" si="3"/>
        <v>42</v>
      </c>
      <c r="AF17" s="20"/>
      <c r="AG17" s="87">
        <f t="shared" si="4"/>
        <v>17</v>
      </c>
      <c r="AH17" s="88">
        <f t="shared" si="5"/>
        <v>-0.50847457627118808</v>
      </c>
      <c r="AI17" s="89">
        <f t="shared" si="6"/>
        <v>16.491525423728813</v>
      </c>
      <c r="AJ17" s="90">
        <f t="shared" si="7"/>
        <v>16.398876404494384</v>
      </c>
      <c r="AK17" s="12"/>
      <c r="AL17" s="91">
        <f t="shared" si="8"/>
        <v>-0.60112359550561578</v>
      </c>
      <c r="AM17" s="87">
        <v>16.399999999999999</v>
      </c>
      <c r="AN17" s="76"/>
      <c r="AO17" s="87">
        <f t="shared" si="10"/>
        <v>16.399999999999999</v>
      </c>
      <c r="AP17" s="94" t="str">
        <f t="shared" si="9"/>
        <v>ALLOTT</v>
      </c>
      <c r="AQ17" s="12"/>
    </row>
    <row r="18" spans="1:86" ht="15.6" x14ac:dyDescent="0.25">
      <c r="A18" s="119">
        <v>18</v>
      </c>
      <c r="B18" s="120"/>
      <c r="C18" s="120">
        <v>15</v>
      </c>
      <c r="D18" s="120">
        <v>15</v>
      </c>
      <c r="E18" s="120"/>
      <c r="F18" s="120">
        <v>12</v>
      </c>
      <c r="G18" s="120"/>
      <c r="H18" s="120">
        <v>12</v>
      </c>
      <c r="I18" s="121">
        <v>13</v>
      </c>
      <c r="J18" s="121">
        <v>15</v>
      </c>
      <c r="K18" s="122">
        <v>15.8</v>
      </c>
      <c r="L18" s="72" t="s">
        <v>74</v>
      </c>
      <c r="M18" s="73" t="s">
        <v>75</v>
      </c>
      <c r="N18" s="111">
        <v>16</v>
      </c>
      <c r="O18" s="75">
        <v>34</v>
      </c>
      <c r="P18" s="123"/>
      <c r="Q18" s="77">
        <f t="shared" si="11"/>
        <v>16</v>
      </c>
      <c r="R18" s="78" t="s">
        <v>63</v>
      </c>
      <c r="S18" s="100">
        <v>-1</v>
      </c>
      <c r="T18" s="80">
        <f t="shared" si="1"/>
        <v>15</v>
      </c>
      <c r="U18" s="75">
        <v>22</v>
      </c>
      <c r="V18" s="123" t="s">
        <v>76</v>
      </c>
      <c r="W18" s="77">
        <f>15+1+1</f>
        <v>17</v>
      </c>
      <c r="X18" s="75">
        <v>28</v>
      </c>
      <c r="Y18" s="124"/>
      <c r="Z18" s="108">
        <f t="shared" si="2"/>
        <v>84</v>
      </c>
      <c r="AA18" s="109">
        <v>11</v>
      </c>
      <c r="AB18" s="84">
        <v>16</v>
      </c>
      <c r="AC18" s="85">
        <v>9</v>
      </c>
      <c r="AD18" s="85">
        <v>11</v>
      </c>
      <c r="AE18" s="86">
        <f t="shared" si="3"/>
        <v>36</v>
      </c>
      <c r="AF18" s="20"/>
      <c r="AG18" s="87">
        <f t="shared" si="4"/>
        <v>16</v>
      </c>
      <c r="AH18" s="125">
        <f t="shared" si="5"/>
        <v>0.49152542372881197</v>
      </c>
      <c r="AI18" s="89">
        <f t="shared" si="6"/>
        <v>16.491525423728813</v>
      </c>
      <c r="AJ18" s="90">
        <f t="shared" si="7"/>
        <v>16.398876404494384</v>
      </c>
      <c r="AK18" s="12"/>
      <c r="AL18" s="126">
        <f t="shared" si="8"/>
        <v>0.39887640449438422</v>
      </c>
      <c r="AM18" s="213">
        <v>16.399999999999999</v>
      </c>
      <c r="AN18" s="12"/>
      <c r="AO18" s="87">
        <f t="shared" si="10"/>
        <v>16.399999999999999</v>
      </c>
      <c r="AP18" s="94" t="str">
        <f t="shared" si="9"/>
        <v>WAGG</v>
      </c>
      <c r="AQ18" s="12"/>
    </row>
    <row r="19" spans="1:86" ht="15.6" x14ac:dyDescent="0.25">
      <c r="A19" s="68"/>
      <c r="B19" s="69"/>
      <c r="C19" s="70">
        <v>23</v>
      </c>
      <c r="D19" s="68"/>
      <c r="E19" s="68">
        <v>21</v>
      </c>
      <c r="F19" s="68"/>
      <c r="G19" s="68"/>
      <c r="H19" s="68"/>
      <c r="I19" s="68">
        <v>20</v>
      </c>
      <c r="J19" s="68"/>
      <c r="K19" s="127">
        <v>20</v>
      </c>
      <c r="L19" s="72" t="s">
        <v>77</v>
      </c>
      <c r="M19" s="73" t="s">
        <v>78</v>
      </c>
      <c r="N19" s="74">
        <v>20</v>
      </c>
      <c r="O19" s="75">
        <v>35</v>
      </c>
      <c r="P19" s="107">
        <v>-2</v>
      </c>
      <c r="Q19" s="77">
        <f t="shared" si="11"/>
        <v>18</v>
      </c>
      <c r="R19" s="128" t="s">
        <v>63</v>
      </c>
      <c r="S19" s="100"/>
      <c r="T19" s="80">
        <f t="shared" si="1"/>
        <v>18</v>
      </c>
      <c r="U19" s="75">
        <v>26</v>
      </c>
      <c r="V19" s="81"/>
      <c r="W19" s="77">
        <f>T19+V19</f>
        <v>18</v>
      </c>
      <c r="X19" s="75">
        <v>21</v>
      </c>
      <c r="Y19" s="4"/>
      <c r="Z19" s="108">
        <f t="shared" si="2"/>
        <v>82</v>
      </c>
      <c r="AA19" s="109">
        <v>12</v>
      </c>
      <c r="AB19" s="84">
        <v>22</v>
      </c>
      <c r="AC19" s="85">
        <v>14</v>
      </c>
      <c r="AD19" s="85">
        <v>9</v>
      </c>
      <c r="AE19" s="104">
        <f t="shared" si="3"/>
        <v>45</v>
      </c>
      <c r="AF19" s="20"/>
      <c r="AG19" s="87">
        <f t="shared" si="4"/>
        <v>18.666666666666668</v>
      </c>
      <c r="AH19" s="125">
        <f t="shared" si="5"/>
        <v>1.1581920903954785</v>
      </c>
      <c r="AI19" s="89">
        <f t="shared" si="6"/>
        <v>19.824858757062145</v>
      </c>
      <c r="AJ19" s="90">
        <f t="shared" si="7"/>
        <v>19.713483146067418</v>
      </c>
      <c r="AK19" s="12"/>
      <c r="AL19" s="126">
        <f t="shared" si="8"/>
        <v>1.04681647940075</v>
      </c>
      <c r="AM19" s="87">
        <v>19.7</v>
      </c>
      <c r="AO19" s="87">
        <f t="shared" si="10"/>
        <v>19.7</v>
      </c>
      <c r="AP19" s="94" t="str">
        <f t="shared" si="9"/>
        <v>TOLLEY</v>
      </c>
      <c r="AQ19" s="12"/>
    </row>
    <row r="20" spans="1:86" ht="15.6" x14ac:dyDescent="0.25">
      <c r="A20" s="68"/>
      <c r="B20" s="69"/>
      <c r="C20" s="70">
        <v>12</v>
      </c>
      <c r="D20" s="68">
        <v>11</v>
      </c>
      <c r="E20" s="68"/>
      <c r="F20" s="68">
        <v>11</v>
      </c>
      <c r="G20" s="68">
        <v>10</v>
      </c>
      <c r="H20" s="68">
        <v>6</v>
      </c>
      <c r="I20" s="68">
        <v>18</v>
      </c>
      <c r="J20" s="68">
        <v>12</v>
      </c>
      <c r="K20" s="71">
        <v>12.4</v>
      </c>
      <c r="L20" s="72" t="s">
        <v>79</v>
      </c>
      <c r="M20" s="73" t="s">
        <v>80</v>
      </c>
      <c r="N20" s="74">
        <v>12</v>
      </c>
      <c r="O20" s="75">
        <v>31</v>
      </c>
      <c r="P20" s="76"/>
      <c r="Q20" s="77">
        <f t="shared" si="11"/>
        <v>12</v>
      </c>
      <c r="R20" s="99" t="s">
        <v>57</v>
      </c>
      <c r="S20" s="100">
        <v>-1</v>
      </c>
      <c r="T20" s="80">
        <f t="shared" si="1"/>
        <v>11</v>
      </c>
      <c r="U20" s="106">
        <v>33</v>
      </c>
      <c r="V20" s="102" t="s">
        <v>81</v>
      </c>
      <c r="W20" s="77">
        <f>11+1-3</f>
        <v>9</v>
      </c>
      <c r="X20" s="75">
        <v>18</v>
      </c>
      <c r="Y20" s="4"/>
      <c r="Z20" s="108">
        <f t="shared" si="2"/>
        <v>82</v>
      </c>
      <c r="AA20" s="109">
        <v>13</v>
      </c>
      <c r="AB20" s="84">
        <v>16</v>
      </c>
      <c r="AC20" s="85">
        <v>18</v>
      </c>
      <c r="AD20" s="85">
        <v>6</v>
      </c>
      <c r="AE20" s="104">
        <f t="shared" si="3"/>
        <v>40</v>
      </c>
      <c r="AF20" s="20"/>
      <c r="AG20" s="87">
        <f t="shared" si="4"/>
        <v>10.666666666666666</v>
      </c>
      <c r="AH20" s="125">
        <f t="shared" si="5"/>
        <v>1.1581920903954785</v>
      </c>
      <c r="AI20" s="89">
        <f t="shared" si="6"/>
        <v>11.824858757062145</v>
      </c>
      <c r="AJ20" s="90">
        <f t="shared" si="7"/>
        <v>11.758426966292134</v>
      </c>
      <c r="AK20" s="12"/>
      <c r="AL20" s="126">
        <f t="shared" si="8"/>
        <v>1.0917602996254683</v>
      </c>
      <c r="AM20" s="87">
        <v>11.8</v>
      </c>
      <c r="AO20" s="87">
        <f t="shared" si="10"/>
        <v>11.8</v>
      </c>
      <c r="AP20" s="94" t="str">
        <f t="shared" si="9"/>
        <v>TAYLOR</v>
      </c>
      <c r="AQ20" s="45" t="s">
        <v>79</v>
      </c>
    </row>
    <row r="21" spans="1:86" ht="15.6" x14ac:dyDescent="0.25">
      <c r="A21" s="68"/>
      <c r="B21" s="69"/>
      <c r="C21" s="68"/>
      <c r="D21" s="68"/>
      <c r="E21" s="68"/>
      <c r="F21" s="68"/>
      <c r="G21" s="68"/>
      <c r="H21" s="68"/>
      <c r="I21" s="68"/>
      <c r="J21" s="95"/>
      <c r="K21" s="68"/>
      <c r="L21" s="72" t="s">
        <v>82</v>
      </c>
      <c r="M21" s="73" t="s">
        <v>83</v>
      </c>
      <c r="N21" s="96">
        <v>24</v>
      </c>
      <c r="O21" s="75">
        <v>29</v>
      </c>
      <c r="P21" s="76">
        <v>4</v>
      </c>
      <c r="Q21" s="77">
        <f t="shared" si="11"/>
        <v>28</v>
      </c>
      <c r="R21" s="78" t="s">
        <v>51</v>
      </c>
      <c r="S21" s="100">
        <v>-1</v>
      </c>
      <c r="T21" s="80">
        <f t="shared" si="1"/>
        <v>27</v>
      </c>
      <c r="U21" s="75">
        <v>22</v>
      </c>
      <c r="V21" s="81">
        <v>1</v>
      </c>
      <c r="W21" s="77">
        <f>T21+V21</f>
        <v>28</v>
      </c>
      <c r="X21" s="75">
        <v>29</v>
      </c>
      <c r="Y21" s="4"/>
      <c r="Z21" s="108">
        <f t="shared" si="2"/>
        <v>80</v>
      </c>
      <c r="AA21" s="109">
        <v>14</v>
      </c>
      <c r="AB21" s="84">
        <v>15</v>
      </c>
      <c r="AC21" s="85">
        <v>12</v>
      </c>
      <c r="AD21" s="85">
        <v>13</v>
      </c>
      <c r="AE21" s="86">
        <f t="shared" si="3"/>
        <v>40</v>
      </c>
      <c r="AF21" s="20"/>
      <c r="AG21" s="87">
        <f t="shared" si="4"/>
        <v>26.333333333333332</v>
      </c>
      <c r="AH21" s="125">
        <f t="shared" si="5"/>
        <v>1.8248587570621453</v>
      </c>
      <c r="AI21" s="129">
        <f t="shared" si="6"/>
        <v>28.158192090395477</v>
      </c>
      <c r="AJ21" s="130">
        <v>28</v>
      </c>
      <c r="AK21" s="12"/>
      <c r="AL21" s="126">
        <f t="shared" si="8"/>
        <v>1.6666666666666679</v>
      </c>
      <c r="AM21" s="87">
        <v>28</v>
      </c>
      <c r="AO21" s="87">
        <f t="shared" si="10"/>
        <v>28</v>
      </c>
      <c r="AP21" s="94" t="str">
        <f t="shared" si="9"/>
        <v>PITTAWAY</v>
      </c>
      <c r="AQ21" s="45"/>
    </row>
    <row r="22" spans="1:86" ht="15.6" x14ac:dyDescent="0.25">
      <c r="A22" s="70">
        <v>22</v>
      </c>
      <c r="B22" s="68">
        <v>22</v>
      </c>
      <c r="C22" s="68"/>
      <c r="D22" s="68">
        <v>18</v>
      </c>
      <c r="E22" s="68">
        <v>15</v>
      </c>
      <c r="F22" s="68">
        <v>19</v>
      </c>
      <c r="G22" s="68">
        <v>19</v>
      </c>
      <c r="H22" s="68">
        <v>19</v>
      </c>
      <c r="I22" s="68">
        <v>23</v>
      </c>
      <c r="J22" s="68">
        <v>25</v>
      </c>
      <c r="K22" s="71">
        <v>22.8</v>
      </c>
      <c r="L22" s="72" t="s">
        <v>61</v>
      </c>
      <c r="M22" s="73" t="s">
        <v>84</v>
      </c>
      <c r="N22" s="74">
        <v>23</v>
      </c>
      <c r="O22" s="75">
        <v>34</v>
      </c>
      <c r="P22" s="76"/>
      <c r="Q22" s="77">
        <f t="shared" si="11"/>
        <v>23</v>
      </c>
      <c r="R22" s="128" t="s">
        <v>51</v>
      </c>
      <c r="S22" s="100">
        <v>-1</v>
      </c>
      <c r="T22" s="80">
        <f t="shared" si="1"/>
        <v>22</v>
      </c>
      <c r="U22" s="75">
        <v>24</v>
      </c>
      <c r="V22" s="81">
        <v>1</v>
      </c>
      <c r="W22" s="77">
        <f>T22+V22</f>
        <v>23</v>
      </c>
      <c r="X22" s="75">
        <v>21</v>
      </c>
      <c r="Y22" s="4"/>
      <c r="Z22" s="108">
        <f t="shared" si="2"/>
        <v>79</v>
      </c>
      <c r="AA22" s="109" t="s">
        <v>85</v>
      </c>
      <c r="AB22" s="84">
        <v>16</v>
      </c>
      <c r="AC22" s="85">
        <v>10</v>
      </c>
      <c r="AD22" s="85">
        <v>5</v>
      </c>
      <c r="AE22" s="131">
        <f t="shared" si="3"/>
        <v>31</v>
      </c>
      <c r="AF22" s="20"/>
      <c r="AG22" s="87">
        <f t="shared" si="4"/>
        <v>22.666666666666668</v>
      </c>
      <c r="AH22" s="125">
        <f t="shared" si="5"/>
        <v>2.1581920903954788</v>
      </c>
      <c r="AI22" s="89">
        <f t="shared" si="6"/>
        <v>24.824858757062145</v>
      </c>
      <c r="AJ22" s="90">
        <f t="shared" ref="AJ22:AJ27" si="12">AI22*$AJ$29</f>
        <v>24.685393258426966</v>
      </c>
      <c r="AK22" s="12"/>
      <c r="AL22" s="126">
        <f t="shared" si="8"/>
        <v>2.0187265917602986</v>
      </c>
      <c r="AM22" s="87">
        <v>24.7</v>
      </c>
      <c r="AO22" s="87">
        <f t="shared" si="10"/>
        <v>24.7</v>
      </c>
      <c r="AP22" s="94" t="str">
        <f t="shared" si="9"/>
        <v>BURNETT</v>
      </c>
      <c r="AQ22" s="45"/>
    </row>
    <row r="23" spans="1:86" ht="15.6" x14ac:dyDescent="0.25">
      <c r="A23" s="68"/>
      <c r="B23" s="116">
        <v>22</v>
      </c>
      <c r="C23" s="68"/>
      <c r="D23" s="68"/>
      <c r="E23" s="68"/>
      <c r="F23" s="68">
        <v>13</v>
      </c>
      <c r="G23" s="68">
        <v>11</v>
      </c>
      <c r="H23" s="68"/>
      <c r="I23" s="68"/>
      <c r="J23" s="68">
        <v>19</v>
      </c>
      <c r="K23" s="110">
        <v>13.9</v>
      </c>
      <c r="L23" s="72" t="s">
        <v>59</v>
      </c>
      <c r="M23" s="73" t="s">
        <v>86</v>
      </c>
      <c r="N23" s="74">
        <v>13</v>
      </c>
      <c r="O23" s="75">
        <v>33</v>
      </c>
      <c r="P23" s="76"/>
      <c r="Q23" s="77">
        <f t="shared" si="11"/>
        <v>13</v>
      </c>
      <c r="R23" s="128" t="s">
        <v>63</v>
      </c>
      <c r="S23" s="100">
        <v>-1</v>
      </c>
      <c r="T23" s="80">
        <f t="shared" si="1"/>
        <v>12</v>
      </c>
      <c r="U23" s="75">
        <v>18</v>
      </c>
      <c r="V23" s="81" t="s">
        <v>87</v>
      </c>
      <c r="W23" s="77">
        <f>12+1+3+1</f>
        <v>17</v>
      </c>
      <c r="X23" s="75">
        <v>28</v>
      </c>
      <c r="Y23" s="4"/>
      <c r="Z23" s="108">
        <f t="shared" si="2"/>
        <v>79</v>
      </c>
      <c r="AA23" s="109">
        <v>16</v>
      </c>
      <c r="AB23" s="84">
        <v>13</v>
      </c>
      <c r="AC23" s="85">
        <v>8</v>
      </c>
      <c r="AD23" s="85">
        <v>10</v>
      </c>
      <c r="AE23" s="131">
        <f t="shared" si="3"/>
        <v>31</v>
      </c>
      <c r="AF23" s="20"/>
      <c r="AG23" s="87">
        <f t="shared" si="4"/>
        <v>14</v>
      </c>
      <c r="AH23" s="125">
        <f t="shared" si="5"/>
        <v>2.1581920903954788</v>
      </c>
      <c r="AI23" s="89">
        <f t="shared" si="6"/>
        <v>16.158192090395477</v>
      </c>
      <c r="AJ23" s="90">
        <f t="shared" si="12"/>
        <v>16.067415730337078</v>
      </c>
      <c r="AK23" s="12"/>
      <c r="AL23" s="126">
        <f t="shared" si="8"/>
        <v>2.0674157303370784</v>
      </c>
      <c r="AM23" s="87">
        <v>16.100000000000001</v>
      </c>
      <c r="AN23" s="114" t="s">
        <v>88</v>
      </c>
      <c r="AO23" s="87">
        <f t="shared" si="10"/>
        <v>16.100000000000001</v>
      </c>
      <c r="AP23" s="94" t="str">
        <f t="shared" si="9"/>
        <v>ENTWISLE</v>
      </c>
      <c r="AQ23" s="45"/>
    </row>
    <row r="24" spans="1:86" ht="15.6" x14ac:dyDescent="0.25">
      <c r="A24" s="95"/>
      <c r="B24" s="119">
        <v>20</v>
      </c>
      <c r="C24" s="68">
        <v>13</v>
      </c>
      <c r="D24" s="120">
        <v>13</v>
      </c>
      <c r="E24" s="68">
        <v>12</v>
      </c>
      <c r="F24" s="68">
        <v>12</v>
      </c>
      <c r="G24" s="68">
        <v>15</v>
      </c>
      <c r="H24" s="68">
        <v>15</v>
      </c>
      <c r="I24" s="105"/>
      <c r="J24" s="105">
        <v>16</v>
      </c>
      <c r="K24" s="71">
        <v>15.4</v>
      </c>
      <c r="L24" s="72" t="s">
        <v>55</v>
      </c>
      <c r="M24" s="73" t="s">
        <v>89</v>
      </c>
      <c r="N24" s="74">
        <v>15</v>
      </c>
      <c r="O24" s="101">
        <v>38</v>
      </c>
      <c r="P24" s="107">
        <v>-4</v>
      </c>
      <c r="Q24" s="77">
        <f t="shared" si="11"/>
        <v>11</v>
      </c>
      <c r="R24" s="78" t="s">
        <v>90</v>
      </c>
      <c r="S24" s="100">
        <v>-1</v>
      </c>
      <c r="T24" s="80">
        <f t="shared" si="1"/>
        <v>10</v>
      </c>
      <c r="U24" s="118">
        <v>13</v>
      </c>
      <c r="V24" s="76" t="s">
        <v>91</v>
      </c>
      <c r="W24" s="77">
        <f>10+1+5+1</f>
        <v>17</v>
      </c>
      <c r="X24" s="75">
        <v>28</v>
      </c>
      <c r="Y24" s="132"/>
      <c r="Z24" s="108">
        <f t="shared" si="2"/>
        <v>79</v>
      </c>
      <c r="AA24" s="109">
        <v>17</v>
      </c>
      <c r="AB24" s="84">
        <v>16</v>
      </c>
      <c r="AC24" s="85">
        <v>4</v>
      </c>
      <c r="AD24" s="85">
        <v>6</v>
      </c>
      <c r="AE24" s="104">
        <f t="shared" si="3"/>
        <v>26</v>
      </c>
      <c r="AF24" s="20"/>
      <c r="AG24" s="87">
        <f t="shared" si="4"/>
        <v>14</v>
      </c>
      <c r="AH24" s="125">
        <f t="shared" si="5"/>
        <v>2.1581920903954788</v>
      </c>
      <c r="AI24" s="89">
        <f t="shared" si="6"/>
        <v>16.158192090395477</v>
      </c>
      <c r="AJ24" s="90">
        <f t="shared" si="12"/>
        <v>16.067415730337078</v>
      </c>
      <c r="AL24" s="126">
        <f t="shared" si="8"/>
        <v>2.0674157303370784</v>
      </c>
      <c r="AM24" s="87">
        <v>16.100000000000001</v>
      </c>
      <c r="AO24" s="87">
        <f t="shared" si="10"/>
        <v>16.100000000000001</v>
      </c>
      <c r="AP24" s="94" t="str">
        <f t="shared" si="9"/>
        <v>WILKS</v>
      </c>
      <c r="AQ24" s="45"/>
    </row>
    <row r="25" spans="1:86" ht="15.6" x14ac:dyDescent="0.25">
      <c r="A25" s="70">
        <v>18</v>
      </c>
      <c r="B25" s="68">
        <v>18</v>
      </c>
      <c r="C25" s="68">
        <v>18</v>
      </c>
      <c r="D25" s="68">
        <v>17</v>
      </c>
      <c r="E25" s="68">
        <v>18</v>
      </c>
      <c r="F25" s="68">
        <v>16</v>
      </c>
      <c r="G25" s="68">
        <v>13</v>
      </c>
      <c r="H25" s="68">
        <v>14</v>
      </c>
      <c r="I25" s="68">
        <v>18</v>
      </c>
      <c r="J25" s="68">
        <v>15</v>
      </c>
      <c r="K25" s="110">
        <v>15.8</v>
      </c>
      <c r="L25" s="72" t="s">
        <v>92</v>
      </c>
      <c r="M25" s="73" t="s">
        <v>80</v>
      </c>
      <c r="N25" s="111">
        <v>17</v>
      </c>
      <c r="O25" s="75">
        <v>33</v>
      </c>
      <c r="P25" s="76"/>
      <c r="Q25" s="77">
        <f t="shared" si="11"/>
        <v>17</v>
      </c>
      <c r="R25" s="78" t="s">
        <v>90</v>
      </c>
      <c r="S25" s="79"/>
      <c r="T25" s="80">
        <f t="shared" si="1"/>
        <v>17</v>
      </c>
      <c r="U25" s="75">
        <v>15</v>
      </c>
      <c r="V25" s="81" t="s">
        <v>93</v>
      </c>
      <c r="W25" s="77">
        <f>17+4+1</f>
        <v>22</v>
      </c>
      <c r="X25" s="75">
        <v>25</v>
      </c>
      <c r="Y25" s="4"/>
      <c r="Z25" s="108">
        <f t="shared" si="2"/>
        <v>73</v>
      </c>
      <c r="AA25" s="109">
        <v>18</v>
      </c>
      <c r="AB25" s="84">
        <v>15</v>
      </c>
      <c r="AC25" s="85">
        <v>5</v>
      </c>
      <c r="AD25" s="85">
        <v>11</v>
      </c>
      <c r="AE25" s="86">
        <f t="shared" si="3"/>
        <v>31</v>
      </c>
      <c r="AF25" s="20"/>
      <c r="AG25" s="87">
        <f t="shared" si="4"/>
        <v>18.666666666666668</v>
      </c>
      <c r="AH25" s="125">
        <f t="shared" si="5"/>
        <v>4.1581920903954783</v>
      </c>
      <c r="AI25" s="89">
        <f t="shared" si="6"/>
        <v>22.824858757062145</v>
      </c>
      <c r="AJ25" s="90">
        <f t="shared" si="12"/>
        <v>22.696629213483146</v>
      </c>
      <c r="AK25" s="12"/>
      <c r="AL25" s="126">
        <f t="shared" si="8"/>
        <v>4.0299625468164777</v>
      </c>
      <c r="AM25" s="87">
        <v>22.7</v>
      </c>
      <c r="AO25" s="87">
        <f t="shared" si="10"/>
        <v>22.7</v>
      </c>
      <c r="AP25" s="94" t="str">
        <f t="shared" si="9"/>
        <v>TAYLOR</v>
      </c>
      <c r="AQ25" s="45" t="s">
        <v>52</v>
      </c>
    </row>
    <row r="26" spans="1:86" s="12" customFormat="1" ht="15.6" x14ac:dyDescent="0.25">
      <c r="A26" s="70">
        <v>27</v>
      </c>
      <c r="B26" s="68">
        <v>23</v>
      </c>
      <c r="C26" s="68">
        <v>21</v>
      </c>
      <c r="D26" s="68">
        <v>21</v>
      </c>
      <c r="E26" s="68">
        <v>23</v>
      </c>
      <c r="F26" s="68">
        <v>17</v>
      </c>
      <c r="G26" s="68">
        <v>14</v>
      </c>
      <c r="H26" s="68">
        <v>20</v>
      </c>
      <c r="I26" s="68">
        <v>23</v>
      </c>
      <c r="J26" s="68">
        <v>23</v>
      </c>
      <c r="K26" s="110">
        <v>16.3</v>
      </c>
      <c r="L26" s="72" t="s">
        <v>94</v>
      </c>
      <c r="M26" s="73" t="s">
        <v>95</v>
      </c>
      <c r="N26" s="74">
        <v>18</v>
      </c>
      <c r="O26" s="75">
        <v>32</v>
      </c>
      <c r="P26" s="81"/>
      <c r="Q26" s="77">
        <f t="shared" si="11"/>
        <v>18</v>
      </c>
      <c r="R26" s="78" t="s">
        <v>63</v>
      </c>
      <c r="S26" s="79"/>
      <c r="T26" s="80">
        <f t="shared" si="1"/>
        <v>18</v>
      </c>
      <c r="U26" s="75">
        <v>21</v>
      </c>
      <c r="V26" s="81">
        <v>2</v>
      </c>
      <c r="W26" s="77">
        <f>T26+V26</f>
        <v>20</v>
      </c>
      <c r="X26" s="118">
        <v>16</v>
      </c>
      <c r="Y26" s="4"/>
      <c r="Z26" s="133">
        <f t="shared" si="2"/>
        <v>69</v>
      </c>
      <c r="AA26" s="109">
        <v>19</v>
      </c>
      <c r="AB26" s="84">
        <v>14</v>
      </c>
      <c r="AC26" s="85">
        <v>8</v>
      </c>
      <c r="AD26" s="85">
        <v>5</v>
      </c>
      <c r="AE26" s="86">
        <f t="shared" si="3"/>
        <v>27</v>
      </c>
      <c r="AF26" s="20"/>
      <c r="AG26" s="87">
        <f t="shared" si="4"/>
        <v>18.666666666666668</v>
      </c>
      <c r="AH26" s="125">
        <f t="shared" si="5"/>
        <v>5.4915254237288122</v>
      </c>
      <c r="AI26" s="89">
        <f t="shared" si="6"/>
        <v>24.158192090395481</v>
      </c>
      <c r="AJ26" s="90">
        <f t="shared" si="12"/>
        <v>24.022471910112362</v>
      </c>
      <c r="AL26" s="126">
        <f t="shared" si="8"/>
        <v>5.355805243445694</v>
      </c>
      <c r="AM26" s="87">
        <v>24.1</v>
      </c>
      <c r="AN26" s="2"/>
      <c r="AO26" s="87">
        <f t="shared" si="10"/>
        <v>24.1</v>
      </c>
      <c r="AP26" s="94" t="str">
        <f t="shared" si="9"/>
        <v>BROWN</v>
      </c>
      <c r="AQ26" s="45"/>
    </row>
    <row r="27" spans="1:86" ht="15.6" x14ac:dyDescent="0.25">
      <c r="A27" s="68"/>
      <c r="B27" s="70">
        <v>9</v>
      </c>
      <c r="C27" s="68"/>
      <c r="D27" s="68"/>
      <c r="E27" s="68"/>
      <c r="F27" s="68"/>
      <c r="G27" s="68"/>
      <c r="H27" s="68"/>
      <c r="I27" s="68"/>
      <c r="J27" s="68"/>
      <c r="K27" s="68"/>
      <c r="L27" s="72" t="s">
        <v>68</v>
      </c>
      <c r="M27" s="73" t="s">
        <v>96</v>
      </c>
      <c r="N27" s="111">
        <v>7</v>
      </c>
      <c r="O27" s="128" t="s">
        <v>57</v>
      </c>
      <c r="P27" s="76"/>
      <c r="Q27" s="77">
        <f t="shared" si="11"/>
        <v>7</v>
      </c>
      <c r="R27" s="78" t="s">
        <v>51</v>
      </c>
      <c r="S27" s="100">
        <v>-1</v>
      </c>
      <c r="T27" s="80">
        <f t="shared" si="1"/>
        <v>6</v>
      </c>
      <c r="U27" s="75">
        <v>32</v>
      </c>
      <c r="V27" s="81" t="s">
        <v>97</v>
      </c>
      <c r="W27" s="77">
        <f>6+1-1</f>
        <v>6</v>
      </c>
      <c r="X27" s="75">
        <v>31</v>
      </c>
      <c r="Y27" s="113"/>
      <c r="Z27" s="134">
        <f>U27+X27</f>
        <v>63</v>
      </c>
      <c r="AA27" s="135" t="s">
        <v>98</v>
      </c>
      <c r="AB27" s="84"/>
      <c r="AC27" s="85">
        <v>16</v>
      </c>
      <c r="AD27" s="85">
        <v>14</v>
      </c>
      <c r="AE27" s="86">
        <f t="shared" si="3"/>
        <v>30</v>
      </c>
      <c r="AF27" s="20"/>
      <c r="AG27" s="87">
        <f>SUM(T27+W27)/2</f>
        <v>6</v>
      </c>
      <c r="AH27" s="136">
        <f>SUM($Z$32*2/3-Z27)/2</f>
        <v>-3.0084745762711869</v>
      </c>
      <c r="AI27" s="89">
        <f t="shared" si="6"/>
        <v>2.9915254237288131</v>
      </c>
      <c r="AJ27" s="90">
        <f t="shared" si="12"/>
        <v>2.9747191011235952</v>
      </c>
      <c r="AK27" s="12"/>
      <c r="AL27" s="91">
        <f t="shared" si="8"/>
        <v>-3.0252808988764048</v>
      </c>
      <c r="AM27" s="213">
        <v>3</v>
      </c>
      <c r="AN27" s="76"/>
      <c r="AO27" s="87">
        <f t="shared" si="10"/>
        <v>3</v>
      </c>
      <c r="AP27" s="94" t="str">
        <f t="shared" si="9"/>
        <v>ELSON</v>
      </c>
      <c r="AQ27" s="12"/>
    </row>
    <row r="28" spans="1:86" s="7" customFormat="1" ht="16.2" thickBot="1" x14ac:dyDescent="0.3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9"/>
      <c r="M28" s="140"/>
      <c r="N28" s="141"/>
      <c r="O28" s="142"/>
      <c r="P28" s="143"/>
      <c r="Q28" s="144"/>
      <c r="R28" s="145"/>
      <c r="S28" s="146"/>
      <c r="T28" s="147"/>
      <c r="U28" s="148"/>
      <c r="V28" s="149"/>
      <c r="W28" s="150"/>
      <c r="X28" s="148"/>
      <c r="Y28" s="149"/>
      <c r="Z28" s="151"/>
      <c r="AA28" s="152"/>
      <c r="AB28" s="153"/>
      <c r="AC28" s="154"/>
      <c r="AD28" s="154"/>
      <c r="AE28" s="155"/>
      <c r="AF28" s="154"/>
      <c r="AG28" s="156"/>
      <c r="AH28" s="143"/>
      <c r="AI28" s="156"/>
      <c r="AJ28" s="157"/>
      <c r="AK28" s="154"/>
      <c r="AL28" s="154"/>
      <c r="AM28" s="154"/>
      <c r="AN28" s="154"/>
      <c r="AO28" s="143"/>
      <c r="AQ28" s="20"/>
    </row>
    <row r="29" spans="1:86" ht="13.8" thickBo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f>SUM(O8:O27)</f>
        <v>619</v>
      </c>
      <c r="P29" s="124"/>
      <c r="Q29" s="109"/>
      <c r="R29" s="159"/>
      <c r="S29" s="160" t="s">
        <v>99</v>
      </c>
      <c r="T29" s="132"/>
      <c r="U29" s="7">
        <f>SUM(U8:U27)</f>
        <v>529</v>
      </c>
      <c r="V29" s="132"/>
      <c r="W29" s="109"/>
      <c r="X29" s="7">
        <f>SUM(X8:X27)</f>
        <v>533</v>
      </c>
      <c r="Y29" s="159" t="s">
        <v>100</v>
      </c>
      <c r="Z29" s="132">
        <f>O29+U29+X29</f>
        <v>1681</v>
      </c>
      <c r="AA29" s="30"/>
      <c r="AB29" s="132"/>
      <c r="AC29" s="132"/>
      <c r="AD29" s="132"/>
      <c r="AE29" s="132"/>
      <c r="AF29" s="132"/>
      <c r="AG29" s="12"/>
      <c r="AI29" s="12"/>
      <c r="AJ29" s="161">
        <f>AJ21/AI21</f>
        <v>0.99438202247191021</v>
      </c>
      <c r="AK29" s="132"/>
      <c r="AL29" s="132"/>
      <c r="AM29" s="162"/>
      <c r="AN29" s="20"/>
      <c r="AO29" s="132"/>
      <c r="AP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</row>
    <row r="30" spans="1:8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63">
        <v>19</v>
      </c>
      <c r="P30" s="124"/>
      <c r="Q30" s="109"/>
      <c r="R30" s="159"/>
      <c r="S30" s="132"/>
      <c r="T30" s="132"/>
      <c r="U30" s="163">
        <v>20</v>
      </c>
      <c r="V30" s="132"/>
      <c r="W30" s="109"/>
      <c r="X30" s="163">
        <v>20</v>
      </c>
      <c r="Y30" s="113" t="s">
        <v>101</v>
      </c>
      <c r="Z30" s="132">
        <f>O30+U30+X30</f>
        <v>59</v>
      </c>
      <c r="AB30" s="42" t="s">
        <v>102</v>
      </c>
      <c r="AC30" s="43"/>
      <c r="AD30" s="43"/>
      <c r="AE30" s="164"/>
      <c r="AF30" s="20"/>
      <c r="AG30" s="12"/>
      <c r="AI30" s="20"/>
      <c r="AJ30" s="20"/>
      <c r="AK30" s="132"/>
      <c r="AL30" s="132"/>
      <c r="AM30" s="162"/>
      <c r="AN30" s="20"/>
      <c r="AP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</row>
    <row r="31" spans="1:86" ht="13.8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65">
        <f>O29/O30</f>
        <v>32.578947368421055</v>
      </c>
      <c r="P31" s="124"/>
      <c r="Q31" s="109"/>
      <c r="R31" s="159"/>
      <c r="S31" s="132"/>
      <c r="T31" s="132"/>
      <c r="U31" s="165">
        <f>U29/U30</f>
        <v>26.45</v>
      </c>
      <c r="V31" s="132"/>
      <c r="W31" s="109"/>
      <c r="X31" s="165">
        <f>X29/X30</f>
        <v>26.65</v>
      </c>
      <c r="Y31" s="113" t="s">
        <v>103</v>
      </c>
      <c r="Z31" s="166">
        <f>Z29/Z30</f>
        <v>28.491525423728813</v>
      </c>
      <c r="AB31" s="167" t="s">
        <v>104</v>
      </c>
      <c r="AC31" s="12"/>
      <c r="AD31" s="12"/>
      <c r="AE31" s="168"/>
      <c r="AG31" s="12"/>
      <c r="AI31" s="20"/>
      <c r="AJ31" s="20"/>
      <c r="AK31" s="132"/>
      <c r="AL31" s="132"/>
      <c r="AM31" s="162"/>
      <c r="AN31" s="20"/>
      <c r="AP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</row>
    <row r="32" spans="1:86" ht="13.8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24"/>
      <c r="Q32" s="109"/>
      <c r="R32" s="159"/>
      <c r="S32" s="132"/>
      <c r="T32" s="132"/>
      <c r="U32" s="169"/>
      <c r="V32" s="132"/>
      <c r="W32" s="109"/>
      <c r="X32" s="132"/>
      <c r="Y32" s="113" t="s">
        <v>105</v>
      </c>
      <c r="Z32" s="170">
        <f>Z31*3</f>
        <v>85.474576271186436</v>
      </c>
      <c r="AB32" s="167" t="s">
        <v>106</v>
      </c>
      <c r="AC32" s="45"/>
      <c r="AD32" s="45"/>
      <c r="AE32" s="171"/>
      <c r="AG32" s="12"/>
      <c r="AI32" s="20"/>
      <c r="AJ32" s="20"/>
      <c r="AK32" s="132"/>
      <c r="AL32" s="132"/>
      <c r="AM32" s="162"/>
      <c r="AN32" s="20"/>
      <c r="AP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</row>
    <row r="33" spans="1:43" ht="15.6" x14ac:dyDescent="0.25">
      <c r="A33" s="62" t="s">
        <v>107</v>
      </c>
      <c r="B33" s="62" t="s">
        <v>108</v>
      </c>
      <c r="C33" s="62"/>
      <c r="D33" s="62"/>
      <c r="E33" s="62"/>
      <c r="F33" s="62"/>
      <c r="G33" s="62"/>
      <c r="H33" s="62"/>
      <c r="I33" s="4"/>
      <c r="J33" s="4"/>
      <c r="K33" s="4"/>
      <c r="L33" s="4"/>
      <c r="M33" s="4"/>
      <c r="N33" s="4"/>
      <c r="O33" s="4"/>
      <c r="P33" s="4"/>
      <c r="W33" s="7"/>
      <c r="Y33" s="172"/>
      <c r="AB33" s="173" t="s">
        <v>109</v>
      </c>
      <c r="AC33" s="12"/>
      <c r="AD33" s="12"/>
      <c r="AE33" s="168"/>
      <c r="AF33" s="20"/>
      <c r="AG33" s="124"/>
      <c r="AH33" s="124"/>
      <c r="AI33" s="124"/>
      <c r="AJ33" s="124"/>
      <c r="AK33" s="20"/>
      <c r="AL33" s="20"/>
      <c r="AM33" s="123"/>
      <c r="AO33" s="12"/>
      <c r="AP33" s="12"/>
    </row>
    <row r="34" spans="1:43" ht="16.2" thickBot="1" x14ac:dyDescent="0.3">
      <c r="A34" s="4" t="s">
        <v>110</v>
      </c>
      <c r="B34" s="4"/>
      <c r="C34" s="4"/>
      <c r="D34" s="4" t="s">
        <v>111</v>
      </c>
      <c r="E34" s="4"/>
      <c r="F34" s="4"/>
      <c r="J34" s="4"/>
      <c r="K34" s="4"/>
      <c r="L34" s="4"/>
      <c r="M34" s="4" t="s">
        <v>112</v>
      </c>
      <c r="N34" s="4"/>
      <c r="O34" s="174">
        <v>38139</v>
      </c>
      <c r="P34" s="4"/>
      <c r="W34" s="7"/>
      <c r="AB34" s="175" t="s">
        <v>113</v>
      </c>
      <c r="AC34" s="176"/>
      <c r="AD34" s="176"/>
      <c r="AE34" s="177"/>
      <c r="AF34" s="20"/>
      <c r="AG34" s="124"/>
      <c r="AH34" s="124"/>
      <c r="AI34" s="124"/>
      <c r="AJ34" s="124"/>
      <c r="AK34" s="20"/>
      <c r="AL34" s="20"/>
      <c r="AM34" s="76"/>
      <c r="AO34" s="12"/>
      <c r="AP34" s="12"/>
    </row>
    <row r="35" spans="1:43" ht="15.6" x14ac:dyDescent="0.25">
      <c r="A35" s="163" t="s">
        <v>114</v>
      </c>
      <c r="B35" s="4"/>
      <c r="C35" s="4"/>
      <c r="D35" s="178" t="s">
        <v>115</v>
      </c>
      <c r="E35" s="179"/>
      <c r="F35" s="180">
        <v>2</v>
      </c>
      <c r="G35" s="181" t="s">
        <v>116</v>
      </c>
      <c r="H35" s="24"/>
      <c r="I35" s="24"/>
      <c r="J35" s="7"/>
      <c r="M35" s="163" t="s">
        <v>114</v>
      </c>
      <c r="N35" s="2" t="s">
        <v>117</v>
      </c>
      <c r="O35" s="180">
        <v>2</v>
      </c>
      <c r="P35" s="24" t="s">
        <v>118</v>
      </c>
      <c r="Q35" s="24"/>
      <c r="R35" s="7"/>
      <c r="S35" s="7"/>
      <c r="T35" s="7"/>
      <c r="U35" s="7"/>
      <c r="W35" s="7"/>
      <c r="AG35" s="124"/>
      <c r="AH35" s="124"/>
      <c r="AI35" s="124"/>
      <c r="AJ35" s="124"/>
      <c r="AK35" s="20"/>
      <c r="AL35" s="20"/>
      <c r="AM35" s="123"/>
      <c r="AO35" s="12"/>
      <c r="AP35" s="12"/>
    </row>
    <row r="36" spans="1:43" x14ac:dyDescent="0.25">
      <c r="A36" s="163" t="s">
        <v>119</v>
      </c>
      <c r="B36" s="4"/>
      <c r="C36" s="4"/>
      <c r="D36" s="178" t="s">
        <v>115</v>
      </c>
      <c r="E36" s="4"/>
      <c r="F36" s="180">
        <v>1</v>
      </c>
      <c r="G36" s="181" t="s">
        <v>120</v>
      </c>
      <c r="H36" s="24"/>
      <c r="I36" s="24"/>
      <c r="M36" s="163" t="s">
        <v>119</v>
      </c>
      <c r="N36" s="2" t="s">
        <v>117</v>
      </c>
      <c r="O36" s="180">
        <v>1</v>
      </c>
      <c r="P36" s="24" t="s">
        <v>121</v>
      </c>
      <c r="Q36" s="24"/>
      <c r="W36" s="7"/>
      <c r="AG36" s="169"/>
      <c r="AH36" s="169"/>
      <c r="AI36" s="169"/>
      <c r="AJ36" s="169"/>
    </row>
    <row r="37" spans="1:43" x14ac:dyDescent="0.25">
      <c r="A37" s="182" t="s">
        <v>122</v>
      </c>
      <c r="B37" s="182"/>
      <c r="C37" s="182"/>
      <c r="D37" s="183"/>
      <c r="E37" s="182"/>
      <c r="F37" s="182"/>
      <c r="G37" s="182"/>
      <c r="H37" s="182"/>
      <c r="I37" s="182"/>
      <c r="J37" s="182"/>
      <c r="K37" s="184"/>
      <c r="L37" s="184"/>
      <c r="M37" s="163"/>
      <c r="W37" s="7"/>
      <c r="AG37" s="20"/>
      <c r="AH37" s="20"/>
      <c r="AI37" s="20"/>
      <c r="AJ37" s="20"/>
    </row>
    <row r="38" spans="1:43" ht="13.8" thickBot="1" x14ac:dyDescent="0.3">
      <c r="A38" s="185"/>
      <c r="B38" s="132"/>
      <c r="C38" s="132"/>
      <c r="D38" s="186"/>
      <c r="E38" s="4"/>
      <c r="F38" s="19"/>
      <c r="W38" s="7"/>
      <c r="AG38" s="20"/>
      <c r="AH38" s="20"/>
      <c r="AI38" s="20"/>
      <c r="AJ38" s="20"/>
      <c r="AM38" s="20"/>
      <c r="AN38" s="20"/>
      <c r="AO38" s="20"/>
      <c r="AP38" s="20"/>
    </row>
    <row r="39" spans="1:43" x14ac:dyDescent="0.25">
      <c r="A39" s="4" t="s">
        <v>123</v>
      </c>
      <c r="B39" s="4"/>
      <c r="C39" s="4"/>
      <c r="D39" s="4"/>
      <c r="E39" s="4"/>
      <c r="F39" s="4"/>
      <c r="G39" s="4"/>
      <c r="H39" s="4"/>
      <c r="I39" s="4"/>
      <c r="J39" s="4"/>
      <c r="S39" s="187" t="s">
        <v>124</v>
      </c>
      <c r="T39" s="43"/>
      <c r="U39" s="43"/>
      <c r="V39" s="188"/>
      <c r="W39" s="43" t="s">
        <v>125</v>
      </c>
      <c r="X39" s="43"/>
      <c r="Y39" s="189"/>
      <c r="AG39" s="20"/>
      <c r="AH39" s="20"/>
      <c r="AI39" s="20"/>
      <c r="AJ39" s="20"/>
      <c r="AM39" s="20"/>
      <c r="AN39" s="20"/>
      <c r="AO39" s="20"/>
      <c r="AP39" s="20"/>
    </row>
    <row r="40" spans="1:43" x14ac:dyDescent="0.25">
      <c r="A40" s="2" t="s">
        <v>114</v>
      </c>
      <c r="D40" s="172" t="s">
        <v>115</v>
      </c>
      <c r="F40" s="6">
        <v>5</v>
      </c>
      <c r="G40" s="2" t="s">
        <v>126</v>
      </c>
      <c r="M40" s="2" t="s">
        <v>127</v>
      </c>
      <c r="N40" s="2" t="s">
        <v>117</v>
      </c>
      <c r="O40" s="6">
        <v>5</v>
      </c>
      <c r="P40" s="2" t="s">
        <v>126</v>
      </c>
      <c r="S40" s="167"/>
      <c r="T40" s="45"/>
      <c r="U40" s="45"/>
      <c r="V40" s="45"/>
      <c r="W40" s="45"/>
      <c r="X40" s="45" t="s">
        <v>128</v>
      </c>
      <c r="Y40" s="171"/>
      <c r="AG40" s="20"/>
      <c r="AH40" s="20"/>
      <c r="AI40" s="20"/>
      <c r="AJ40" s="20"/>
      <c r="AM40" s="124"/>
      <c r="AN40" s="20"/>
      <c r="AO40" s="20"/>
      <c r="AP40" s="20"/>
    </row>
    <row r="41" spans="1:43" x14ac:dyDescent="0.25">
      <c r="A41" s="2" t="s">
        <v>119</v>
      </c>
      <c r="D41" s="172" t="s">
        <v>115</v>
      </c>
      <c r="F41" s="6">
        <v>4</v>
      </c>
      <c r="G41" s="2" t="s">
        <v>126</v>
      </c>
      <c r="M41" s="190" t="s">
        <v>129</v>
      </c>
      <c r="N41" s="2" t="s">
        <v>117</v>
      </c>
      <c r="O41" s="6">
        <v>4</v>
      </c>
      <c r="P41" s="2" t="s">
        <v>126</v>
      </c>
      <c r="S41" s="191">
        <v>1995</v>
      </c>
      <c r="T41" s="12" t="s">
        <v>130</v>
      </c>
      <c r="U41" s="12"/>
      <c r="V41" s="12"/>
      <c r="W41" s="12" t="s">
        <v>131</v>
      </c>
      <c r="X41" s="192">
        <v>21.3</v>
      </c>
      <c r="Y41" s="193" t="s">
        <v>132</v>
      </c>
      <c r="AG41" s="20"/>
      <c r="AH41" s="20"/>
      <c r="AI41" s="20"/>
      <c r="AJ41" s="20"/>
      <c r="AM41" s="124"/>
      <c r="AN41" s="124"/>
      <c r="AO41" s="124"/>
      <c r="AP41" s="20"/>
    </row>
    <row r="42" spans="1:43" ht="15.6" x14ac:dyDescent="0.25">
      <c r="A42" s="2" t="s">
        <v>133</v>
      </c>
      <c r="D42" s="172" t="s">
        <v>115</v>
      </c>
      <c r="F42" s="6">
        <v>3</v>
      </c>
      <c r="G42" s="2" t="s">
        <v>126</v>
      </c>
      <c r="M42" s="2" t="s">
        <v>134</v>
      </c>
      <c r="N42" s="2" t="s">
        <v>117</v>
      </c>
      <c r="O42" s="6">
        <v>4</v>
      </c>
      <c r="P42" s="2" t="s">
        <v>126</v>
      </c>
      <c r="S42" s="191">
        <v>1996</v>
      </c>
      <c r="T42" s="12" t="s">
        <v>135</v>
      </c>
      <c r="U42" s="12"/>
      <c r="V42" s="12"/>
      <c r="W42" s="12" t="s">
        <v>136</v>
      </c>
      <c r="X42" s="192">
        <v>25.5</v>
      </c>
      <c r="Y42" s="168" t="s">
        <v>137</v>
      </c>
      <c r="AG42" s="20"/>
      <c r="AH42" s="20"/>
      <c r="AI42" s="20"/>
      <c r="AJ42" s="20"/>
      <c r="AM42" s="20"/>
      <c r="AN42" s="20"/>
      <c r="AO42" s="20"/>
      <c r="AP42" s="194"/>
      <c r="AQ42" s="12"/>
    </row>
    <row r="43" spans="1:43" ht="15.6" x14ac:dyDescent="0.25">
      <c r="A43" s="2" t="s">
        <v>138</v>
      </c>
      <c r="D43" s="172" t="s">
        <v>115</v>
      </c>
      <c r="F43" s="6">
        <v>2</v>
      </c>
      <c r="G43" s="2" t="s">
        <v>126</v>
      </c>
      <c r="H43" s="172"/>
      <c r="I43" s="172"/>
      <c r="J43" s="172"/>
      <c r="M43" s="2" t="s">
        <v>139</v>
      </c>
      <c r="N43" s="2" t="s">
        <v>117</v>
      </c>
      <c r="O43" s="6">
        <v>2</v>
      </c>
      <c r="P43" s="2" t="s">
        <v>126</v>
      </c>
      <c r="S43" s="191">
        <v>1997</v>
      </c>
      <c r="T43" s="12" t="s">
        <v>140</v>
      </c>
      <c r="U43" s="12"/>
      <c r="V43" s="12"/>
      <c r="W43" s="12" t="s">
        <v>141</v>
      </c>
      <c r="X43" s="192">
        <v>17.3</v>
      </c>
      <c r="Y43" s="168" t="s">
        <v>142</v>
      </c>
      <c r="AH43" s="20"/>
      <c r="AI43" s="20"/>
      <c r="AJ43" s="20"/>
      <c r="AM43" s="20"/>
      <c r="AN43" s="20"/>
      <c r="AO43" s="20"/>
      <c r="AP43" s="194"/>
      <c r="AQ43" s="12"/>
    </row>
    <row r="44" spans="1:43" ht="15.6" x14ac:dyDescent="0.25">
      <c r="A44" s="2" t="s">
        <v>143</v>
      </c>
      <c r="D44" s="172" t="s">
        <v>115</v>
      </c>
      <c r="F44" s="6">
        <v>1</v>
      </c>
      <c r="G44" s="2" t="s">
        <v>144</v>
      </c>
      <c r="H44" s="172"/>
      <c r="I44" s="172"/>
      <c r="J44" s="172"/>
      <c r="M44" s="2" t="s">
        <v>145</v>
      </c>
      <c r="N44" s="2" t="s">
        <v>117</v>
      </c>
      <c r="O44" s="6">
        <v>1</v>
      </c>
      <c r="P44" s="2" t="s">
        <v>144</v>
      </c>
      <c r="S44" s="191">
        <v>1998</v>
      </c>
      <c r="T44" s="12" t="s">
        <v>146</v>
      </c>
      <c r="U44" s="12"/>
      <c r="V44" s="12"/>
      <c r="W44" s="12" t="s">
        <v>147</v>
      </c>
      <c r="X44" s="192">
        <v>11</v>
      </c>
      <c r="Y44" s="168" t="s">
        <v>148</v>
      </c>
      <c r="AH44" s="20"/>
      <c r="AI44" s="20"/>
      <c r="AJ44" s="20"/>
      <c r="AM44" s="20"/>
      <c r="AN44" s="20"/>
      <c r="AO44" s="20"/>
      <c r="AP44" s="194"/>
      <c r="AQ44" s="12"/>
    </row>
    <row r="45" spans="1:43" ht="15.6" x14ac:dyDescent="0.25">
      <c r="F45" s="172"/>
      <c r="G45" s="172"/>
      <c r="H45" s="172"/>
      <c r="I45" s="172"/>
      <c r="J45" s="172"/>
      <c r="S45" s="191">
        <v>1999</v>
      </c>
      <c r="T45" s="12" t="s">
        <v>149</v>
      </c>
      <c r="U45" s="12"/>
      <c r="V45" s="12"/>
      <c r="W45" s="12" t="s">
        <v>150</v>
      </c>
      <c r="X45" s="192">
        <v>15</v>
      </c>
      <c r="Y45" s="168" t="s">
        <v>148</v>
      </c>
      <c r="AH45" s="20"/>
      <c r="AI45" s="20"/>
      <c r="AJ45" s="20"/>
      <c r="AM45" s="20"/>
      <c r="AN45" s="20"/>
      <c r="AO45" s="20"/>
      <c r="AP45" s="194"/>
      <c r="AQ45" s="12"/>
    </row>
    <row r="46" spans="1:43" ht="15.6" x14ac:dyDescent="0.25">
      <c r="A46" s="4" t="s">
        <v>151</v>
      </c>
      <c r="B46" s="4"/>
      <c r="C46" s="4"/>
      <c r="D46" s="4"/>
      <c r="S46" s="191">
        <v>2000</v>
      </c>
      <c r="T46" s="12" t="s">
        <v>152</v>
      </c>
      <c r="U46" s="12"/>
      <c r="V46" s="12"/>
      <c r="W46" s="12" t="s">
        <v>153</v>
      </c>
      <c r="X46" s="192">
        <v>19</v>
      </c>
      <c r="Y46" s="168" t="s">
        <v>154</v>
      </c>
      <c r="AH46" s="20"/>
      <c r="AI46" s="20"/>
      <c r="AJ46" s="20"/>
      <c r="AM46" s="20"/>
      <c r="AN46" s="20"/>
      <c r="AO46" s="20"/>
      <c r="AP46" s="194"/>
      <c r="AQ46" s="12"/>
    </row>
    <row r="47" spans="1:43" ht="15.6" x14ac:dyDescent="0.25">
      <c r="A47" s="2" t="s">
        <v>155</v>
      </c>
      <c r="D47" s="2" t="s">
        <v>156</v>
      </c>
      <c r="E47" s="190"/>
      <c r="F47" s="162">
        <v>2</v>
      </c>
      <c r="G47" s="7" t="s">
        <v>157</v>
      </c>
      <c r="H47" s="7"/>
      <c r="I47" s="7"/>
      <c r="J47" s="7"/>
      <c r="M47" s="2" t="s">
        <v>158</v>
      </c>
      <c r="N47" s="2" t="s">
        <v>159</v>
      </c>
      <c r="O47" s="6">
        <v>1</v>
      </c>
      <c r="P47" s="190" t="s">
        <v>144</v>
      </c>
      <c r="S47" s="191">
        <v>2001</v>
      </c>
      <c r="T47" s="12" t="s">
        <v>160</v>
      </c>
      <c r="U47" s="12"/>
      <c r="V47" s="12"/>
      <c r="W47" s="12" t="s">
        <v>161</v>
      </c>
      <c r="X47" s="192">
        <v>23</v>
      </c>
      <c r="Y47" s="168" t="s">
        <v>162</v>
      </c>
      <c r="AH47" s="20"/>
      <c r="AI47" s="20"/>
      <c r="AJ47" s="20"/>
      <c r="AM47" s="20"/>
      <c r="AN47" s="20"/>
      <c r="AO47" s="20"/>
      <c r="AP47" s="94"/>
      <c r="AQ47" s="12"/>
    </row>
    <row r="48" spans="1:43" ht="15.6" x14ac:dyDescent="0.25">
      <c r="A48" s="2" t="s">
        <v>163</v>
      </c>
      <c r="H48" s="190"/>
      <c r="I48" s="190"/>
      <c r="J48" s="190"/>
      <c r="M48" s="2" t="s">
        <v>164</v>
      </c>
      <c r="N48" s="2" t="s">
        <v>165</v>
      </c>
      <c r="S48" s="195">
        <v>2002</v>
      </c>
      <c r="T48" s="196" t="s">
        <v>166</v>
      </c>
      <c r="U48" s="12"/>
      <c r="V48" s="12"/>
      <c r="W48" s="196" t="s">
        <v>167</v>
      </c>
      <c r="X48" s="192">
        <v>9.3000000000000007</v>
      </c>
      <c r="Y48" s="197" t="s">
        <v>154</v>
      </c>
      <c r="AH48" s="20"/>
      <c r="AI48" s="20"/>
      <c r="AJ48" s="20"/>
      <c r="AM48" s="20"/>
      <c r="AN48" s="20"/>
      <c r="AO48" s="20"/>
      <c r="AP48" s="194"/>
      <c r="AQ48" s="12"/>
    </row>
    <row r="49" spans="1:43" ht="15.6" x14ac:dyDescent="0.25">
      <c r="S49" s="195">
        <v>2003</v>
      </c>
      <c r="T49" s="196" t="s">
        <v>168</v>
      </c>
      <c r="U49" s="196"/>
      <c r="V49" s="196"/>
      <c r="W49" s="196" t="s">
        <v>169</v>
      </c>
      <c r="X49" s="198">
        <v>14.7</v>
      </c>
      <c r="Y49" s="197" t="s">
        <v>170</v>
      </c>
      <c r="AH49" s="20"/>
      <c r="AI49" s="20"/>
      <c r="AJ49" s="20"/>
      <c r="AM49" s="20"/>
      <c r="AN49" s="20"/>
      <c r="AO49" s="20"/>
      <c r="AP49" s="194"/>
      <c r="AQ49" s="12"/>
    </row>
    <row r="50" spans="1:43" ht="15.6" x14ac:dyDescent="0.25">
      <c r="A50" s="4" t="s">
        <v>171</v>
      </c>
      <c r="B50" s="4"/>
      <c r="C50" s="4"/>
      <c r="D50" s="172" t="s">
        <v>115</v>
      </c>
      <c r="E50" s="172"/>
      <c r="F50" s="162">
        <v>1</v>
      </c>
      <c r="G50" s="7" t="s">
        <v>172</v>
      </c>
      <c r="H50" s="7"/>
      <c r="I50" s="7"/>
      <c r="J50" s="7"/>
      <c r="K50" s="7"/>
      <c r="L50" s="7"/>
      <c r="S50" s="195">
        <v>2004</v>
      </c>
      <c r="T50" s="196" t="s">
        <v>173</v>
      </c>
      <c r="U50" s="196"/>
      <c r="V50" s="196"/>
      <c r="W50" s="199" t="s">
        <v>136</v>
      </c>
      <c r="X50" s="198">
        <v>22</v>
      </c>
      <c r="Y50" s="197" t="s">
        <v>174</v>
      </c>
      <c r="AH50" s="20"/>
      <c r="AI50" s="20"/>
      <c r="AJ50" s="20"/>
      <c r="AM50" s="20"/>
      <c r="AN50" s="20"/>
      <c r="AO50" s="20"/>
      <c r="AP50" s="194"/>
      <c r="AQ50" s="12"/>
    </row>
    <row r="51" spans="1:43" ht="16.2" thickBot="1" x14ac:dyDescent="0.3">
      <c r="S51" s="200">
        <v>2005</v>
      </c>
      <c r="T51" s="201" t="s">
        <v>175</v>
      </c>
      <c r="U51" s="201"/>
      <c r="V51" s="201"/>
      <c r="W51" s="201" t="s">
        <v>169</v>
      </c>
      <c r="X51" s="202">
        <v>16.3</v>
      </c>
      <c r="Y51" s="203" t="s">
        <v>176</v>
      </c>
      <c r="AH51" s="20"/>
      <c r="AI51" s="20"/>
      <c r="AJ51" s="20"/>
      <c r="AM51" s="20"/>
      <c r="AN51" s="20"/>
      <c r="AO51" s="20"/>
      <c r="AP51" s="194"/>
      <c r="AQ51" s="12"/>
    </row>
    <row r="52" spans="1:43" ht="15.6" x14ac:dyDescent="0.25">
      <c r="S52" s="124"/>
      <c r="T52" s="124"/>
      <c r="U52" s="124"/>
      <c r="V52" s="124"/>
      <c r="W52" s="124"/>
      <c r="X52" s="204"/>
      <c r="Y52" s="124"/>
      <c r="Z52" s="7"/>
      <c r="AH52" s="124"/>
      <c r="AI52" s="124"/>
      <c r="AJ52" s="124"/>
      <c r="AM52" s="20"/>
      <c r="AN52" s="20"/>
      <c r="AO52" s="20"/>
      <c r="AP52" s="194"/>
      <c r="AQ52" s="12"/>
    </row>
    <row r="53" spans="1:43" ht="15.6" x14ac:dyDescent="0.25">
      <c r="A53" s="205" t="s">
        <v>177</v>
      </c>
      <c r="B53" s="206"/>
      <c r="C53" s="206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W53" s="7"/>
      <c r="AH53" s="124"/>
      <c r="AI53" s="124"/>
      <c r="AJ53" s="124"/>
      <c r="AM53" s="20"/>
      <c r="AN53" s="20"/>
      <c r="AO53" s="20"/>
      <c r="AP53" s="194"/>
      <c r="AQ53" s="12"/>
    </row>
    <row r="54" spans="1:43" ht="15.6" x14ac:dyDescent="0.25">
      <c r="A54" s="208" t="s">
        <v>178</v>
      </c>
      <c r="B54" s="208"/>
      <c r="C54" s="208"/>
      <c r="D54" s="208"/>
      <c r="E54" s="208"/>
      <c r="F54" s="208"/>
      <c r="G54" s="208"/>
      <c r="H54" s="208"/>
      <c r="I54" s="209"/>
      <c r="J54" s="209"/>
      <c r="K54" s="209"/>
      <c r="L54" s="209"/>
      <c r="M54" s="209"/>
      <c r="N54" s="209"/>
      <c r="O54" s="207"/>
      <c r="P54" s="207"/>
      <c r="Q54" s="207"/>
      <c r="R54" s="207"/>
      <c r="S54" s="207"/>
      <c r="T54" s="207"/>
      <c r="U54" s="207"/>
      <c r="AH54" s="124"/>
      <c r="AI54" s="124"/>
      <c r="AJ54" s="124"/>
      <c r="AM54" s="20"/>
      <c r="AN54" s="20"/>
      <c r="AO54" s="20"/>
      <c r="AP54" s="194"/>
      <c r="AQ54" s="12"/>
    </row>
    <row r="55" spans="1:43" ht="15.6" x14ac:dyDescent="0.25">
      <c r="A55" s="208" t="s">
        <v>179</v>
      </c>
      <c r="B55" s="208"/>
      <c r="C55" s="208"/>
      <c r="D55" s="208"/>
      <c r="E55" s="208"/>
      <c r="F55" s="208"/>
      <c r="G55" s="208"/>
      <c r="H55" s="208"/>
      <c r="I55" s="209"/>
      <c r="J55" s="209"/>
      <c r="K55" s="209"/>
      <c r="L55" s="209"/>
      <c r="M55" s="209"/>
      <c r="N55" s="209"/>
      <c r="O55" s="207"/>
      <c r="P55" s="207"/>
      <c r="Q55" s="207"/>
      <c r="R55" s="207"/>
      <c r="S55" s="207"/>
      <c r="T55" s="207"/>
      <c r="U55" s="207"/>
      <c r="AH55" s="20"/>
      <c r="AI55" s="20"/>
      <c r="AJ55" s="20"/>
      <c r="AM55" s="20"/>
      <c r="AN55" s="20"/>
      <c r="AO55" s="20"/>
      <c r="AP55" s="194"/>
      <c r="AQ55" s="12"/>
    </row>
    <row r="56" spans="1:43" ht="15.6" x14ac:dyDescent="0.25">
      <c r="A56" s="208"/>
      <c r="B56" s="208"/>
      <c r="C56" s="208"/>
      <c r="D56" s="208"/>
      <c r="E56" s="208"/>
      <c r="F56" s="208"/>
      <c r="G56" s="208"/>
      <c r="H56" s="208"/>
      <c r="I56" s="209"/>
      <c r="J56" s="209"/>
      <c r="K56" s="209"/>
      <c r="L56" s="209"/>
      <c r="M56" s="209"/>
      <c r="N56" s="209"/>
      <c r="O56" s="207"/>
      <c r="P56" s="207"/>
      <c r="Q56" s="207"/>
      <c r="R56" s="207"/>
      <c r="S56" s="207"/>
      <c r="T56" s="207"/>
      <c r="U56" s="207"/>
      <c r="AH56" s="20"/>
      <c r="AI56" s="20"/>
      <c r="AJ56" s="20"/>
      <c r="AM56" s="20"/>
      <c r="AN56" s="20"/>
      <c r="AO56" s="20"/>
      <c r="AP56" s="20"/>
    </row>
    <row r="57" spans="1:43" ht="15.6" x14ac:dyDescent="0.25">
      <c r="A57" s="208" t="s">
        <v>180</v>
      </c>
      <c r="B57" s="208"/>
      <c r="C57" s="208"/>
      <c r="D57" s="208"/>
      <c r="E57" s="208"/>
      <c r="F57" s="208"/>
      <c r="G57" s="208"/>
      <c r="H57" s="208"/>
      <c r="I57" s="209"/>
      <c r="J57" s="209"/>
      <c r="K57" s="209"/>
      <c r="L57" s="209"/>
      <c r="M57" s="209"/>
      <c r="N57" s="209"/>
      <c r="O57" s="207"/>
      <c r="P57" s="207"/>
      <c r="Q57" s="207"/>
      <c r="R57" s="207"/>
      <c r="S57" s="207"/>
      <c r="T57" s="207"/>
      <c r="U57" s="207"/>
      <c r="AH57" s="20"/>
      <c r="AI57" s="20"/>
      <c r="AJ57" s="20"/>
      <c r="AM57" s="20"/>
      <c r="AN57" s="20"/>
      <c r="AO57" s="20"/>
      <c r="AP57" s="20"/>
    </row>
    <row r="58" spans="1:43" ht="15.6" x14ac:dyDescent="0.25">
      <c r="A58" s="208"/>
      <c r="B58" s="208"/>
      <c r="C58" s="208"/>
      <c r="D58" s="208"/>
      <c r="E58" s="208"/>
      <c r="F58" s="208"/>
      <c r="G58" s="208"/>
      <c r="H58" s="208"/>
      <c r="I58" s="209"/>
      <c r="J58" s="209"/>
      <c r="K58" s="209"/>
      <c r="L58" s="209"/>
      <c r="M58" s="209"/>
      <c r="N58" s="209"/>
      <c r="O58" s="207"/>
      <c r="P58" s="207"/>
      <c r="Q58" s="207"/>
      <c r="R58" s="207"/>
      <c r="S58" s="207"/>
      <c r="T58" s="207"/>
      <c r="U58" s="207"/>
      <c r="AH58" s="20"/>
      <c r="AI58" s="20"/>
      <c r="AJ58" s="20"/>
      <c r="AM58" s="20"/>
      <c r="AN58" s="20"/>
      <c r="AO58" s="20"/>
      <c r="AP58" s="20"/>
    </row>
    <row r="59" spans="1:43" ht="15.6" x14ac:dyDescent="0.25">
      <c r="A59" s="208" t="s">
        <v>181</v>
      </c>
      <c r="B59" s="208"/>
      <c r="C59" s="208"/>
      <c r="D59" s="208"/>
      <c r="E59" s="208"/>
      <c r="F59" s="208"/>
      <c r="G59" s="208"/>
      <c r="H59" s="208"/>
      <c r="I59" s="209"/>
      <c r="J59" s="209"/>
      <c r="K59" s="209"/>
      <c r="L59" s="209"/>
      <c r="M59" s="209"/>
      <c r="N59" s="209"/>
      <c r="O59" s="207"/>
      <c r="P59" s="207"/>
      <c r="Q59" s="207"/>
      <c r="R59" s="207"/>
      <c r="S59" s="207"/>
      <c r="T59" s="207"/>
      <c r="U59" s="207"/>
      <c r="AH59" s="20"/>
      <c r="AI59" s="20"/>
      <c r="AJ59" s="20"/>
      <c r="AM59" s="20"/>
      <c r="AN59" s="20"/>
      <c r="AO59" s="20"/>
      <c r="AP59" s="20"/>
    </row>
    <row r="60" spans="1:43" ht="15.6" x14ac:dyDescent="0.25">
      <c r="A60" s="208"/>
      <c r="B60" s="208"/>
      <c r="C60" s="208"/>
      <c r="D60" s="208"/>
      <c r="E60" s="208"/>
      <c r="F60" s="208"/>
      <c r="G60" s="208"/>
      <c r="H60" s="208"/>
      <c r="I60" s="209"/>
      <c r="J60" s="209"/>
      <c r="K60" s="209"/>
      <c r="L60" s="209"/>
      <c r="M60" s="209"/>
      <c r="N60" s="209"/>
      <c r="O60" s="207"/>
      <c r="P60" s="207"/>
      <c r="Q60" s="207"/>
      <c r="R60" s="207"/>
      <c r="S60" s="207"/>
      <c r="T60" s="207"/>
      <c r="U60" s="207"/>
      <c r="AM60" s="20"/>
      <c r="AN60" s="20"/>
      <c r="AO60" s="20"/>
      <c r="AP60" s="20"/>
    </row>
    <row r="61" spans="1:43" ht="15.6" x14ac:dyDescent="0.25">
      <c r="A61" s="208" t="s">
        <v>182</v>
      </c>
      <c r="B61" s="208"/>
      <c r="C61" s="208"/>
      <c r="D61" s="208"/>
      <c r="E61" s="208"/>
      <c r="F61" s="208"/>
      <c r="G61" s="208"/>
      <c r="H61" s="208"/>
      <c r="I61" s="209"/>
      <c r="J61" s="209"/>
      <c r="K61" s="209"/>
      <c r="L61" s="209"/>
      <c r="M61" s="209"/>
      <c r="N61" s="209"/>
      <c r="O61" s="207"/>
      <c r="P61" s="207"/>
      <c r="Q61" s="207"/>
      <c r="R61" s="207"/>
      <c r="S61" s="207"/>
      <c r="T61" s="207"/>
      <c r="U61" s="207"/>
      <c r="AM61" s="124"/>
      <c r="AN61" s="124"/>
      <c r="AO61" s="124"/>
      <c r="AP61" s="20"/>
    </row>
    <row r="62" spans="1:43" ht="15.6" x14ac:dyDescent="0.25">
      <c r="A62" s="208"/>
      <c r="B62" s="208"/>
      <c r="C62" s="208"/>
      <c r="D62" s="208"/>
      <c r="E62" s="208"/>
      <c r="F62" s="208"/>
      <c r="G62" s="208"/>
      <c r="H62" s="208"/>
      <c r="I62" s="209"/>
      <c r="J62" s="209"/>
      <c r="K62" s="209"/>
      <c r="L62" s="209"/>
      <c r="M62" s="209"/>
      <c r="N62" s="209"/>
      <c r="O62" s="207"/>
      <c r="P62" s="207"/>
      <c r="Q62" s="207"/>
      <c r="R62" s="207"/>
      <c r="S62" s="207"/>
      <c r="T62" s="207"/>
      <c r="U62" s="207"/>
      <c r="AM62" s="124"/>
      <c r="AN62" s="124"/>
      <c r="AO62" s="124"/>
      <c r="AP62" s="20"/>
    </row>
    <row r="63" spans="1:43" ht="15.6" x14ac:dyDescent="0.25">
      <c r="A63" s="208" t="s">
        <v>183</v>
      </c>
      <c r="B63" s="208"/>
      <c r="C63" s="208"/>
      <c r="D63" s="208"/>
      <c r="E63" s="208"/>
      <c r="F63" s="208"/>
      <c r="G63" s="208"/>
      <c r="H63" s="208"/>
      <c r="I63" s="209"/>
      <c r="J63" s="209"/>
      <c r="K63" s="209"/>
      <c r="L63" s="209"/>
      <c r="M63" s="209"/>
      <c r="N63" s="209"/>
      <c r="O63" s="207"/>
      <c r="P63" s="207"/>
      <c r="Q63" s="207"/>
      <c r="R63" s="207"/>
      <c r="S63" s="207"/>
      <c r="T63" s="207"/>
      <c r="U63" s="207"/>
      <c r="AM63" s="124"/>
      <c r="AN63" s="124"/>
      <c r="AO63" s="124"/>
      <c r="AP63" s="20"/>
    </row>
    <row r="64" spans="1:43" ht="15.6" x14ac:dyDescent="0.25">
      <c r="A64" s="208"/>
      <c r="B64" s="208"/>
      <c r="C64" s="208"/>
      <c r="D64" s="208"/>
      <c r="E64" s="208"/>
      <c r="F64" s="208"/>
      <c r="G64" s="208"/>
      <c r="H64" s="208"/>
      <c r="I64" s="209"/>
      <c r="J64" s="209"/>
      <c r="K64" s="209"/>
      <c r="L64" s="209"/>
      <c r="M64" s="209"/>
      <c r="N64" s="209"/>
      <c r="O64" s="207"/>
      <c r="P64" s="207"/>
      <c r="Q64" s="207"/>
      <c r="R64" s="207"/>
      <c r="S64" s="207"/>
      <c r="T64" s="207"/>
      <c r="U64" s="207"/>
      <c r="AM64" s="20"/>
      <c r="AN64" s="20"/>
      <c r="AO64" s="20"/>
      <c r="AP64" s="20"/>
    </row>
    <row r="65" spans="1:42" ht="15.6" x14ac:dyDescent="0.25">
      <c r="A65" s="208" t="s">
        <v>184</v>
      </c>
      <c r="B65" s="208"/>
      <c r="C65" s="208"/>
      <c r="D65" s="208"/>
      <c r="E65" s="208"/>
      <c r="F65" s="208"/>
      <c r="G65" s="208"/>
      <c r="H65" s="208"/>
      <c r="I65" s="209"/>
      <c r="J65" s="209"/>
      <c r="K65" s="209"/>
      <c r="L65" s="209"/>
      <c r="M65" s="209"/>
      <c r="N65" s="209"/>
      <c r="O65" s="207"/>
      <c r="P65" s="207"/>
      <c r="Q65" s="207"/>
      <c r="R65" s="207"/>
      <c r="S65" s="207"/>
      <c r="T65" s="207"/>
      <c r="U65" s="207"/>
      <c r="AM65" s="20"/>
      <c r="AN65" s="20"/>
      <c r="AO65" s="20"/>
      <c r="AP65" s="20"/>
    </row>
    <row r="66" spans="1:42" ht="15" x14ac:dyDescent="0.25">
      <c r="A66" s="214"/>
      <c r="B66" s="214"/>
      <c r="C66" s="214"/>
      <c r="D66" s="214"/>
      <c r="E66" s="214"/>
      <c r="F66" s="214"/>
      <c r="G66" s="214"/>
      <c r="H66" s="214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AM66" s="20"/>
      <c r="AN66" s="20"/>
      <c r="AO66" s="20"/>
      <c r="AP66" s="20"/>
    </row>
    <row r="67" spans="1:42" ht="15.6" x14ac:dyDescent="0.25">
      <c r="A67" s="215" t="s">
        <v>185</v>
      </c>
      <c r="B67" s="215"/>
      <c r="C67" s="215"/>
      <c r="D67" s="215"/>
      <c r="E67" s="215"/>
      <c r="F67" s="215"/>
      <c r="G67" s="215"/>
      <c r="H67" s="215"/>
      <c r="I67" s="212"/>
      <c r="J67" s="212"/>
      <c r="K67" s="212"/>
      <c r="L67" s="24"/>
      <c r="M67" s="24"/>
      <c r="N67" s="24"/>
      <c r="O67" s="24"/>
      <c r="P67" s="24"/>
      <c r="Q67" s="24"/>
      <c r="R67" s="24"/>
      <c r="S67" s="24"/>
      <c r="T67" s="24"/>
      <c r="U67" s="24"/>
      <c r="AM67" s="20"/>
      <c r="AN67" s="20"/>
      <c r="AO67" s="20"/>
      <c r="AP67" s="20"/>
    </row>
    <row r="68" spans="1:42" ht="15.6" x14ac:dyDescent="0.25">
      <c r="A68" s="215" t="s">
        <v>186</v>
      </c>
      <c r="B68" s="215"/>
      <c r="C68" s="215"/>
      <c r="D68" s="215"/>
      <c r="E68" s="215"/>
      <c r="F68" s="215"/>
      <c r="G68" s="215"/>
      <c r="H68" s="215"/>
      <c r="I68" s="212"/>
      <c r="J68" s="212"/>
      <c r="K68" s="212"/>
      <c r="L68" s="24"/>
      <c r="M68" s="24"/>
      <c r="N68" s="24"/>
      <c r="O68" s="24"/>
      <c r="P68" s="24"/>
      <c r="Q68" s="24"/>
      <c r="R68" s="24"/>
      <c r="S68" s="24"/>
      <c r="T68" s="24"/>
      <c r="U68" s="24"/>
      <c r="AM68" s="20"/>
      <c r="AN68" s="20"/>
      <c r="AO68" s="20"/>
      <c r="AP68" s="20"/>
    </row>
    <row r="69" spans="1:42" ht="15.6" x14ac:dyDescent="0.25">
      <c r="A69" s="215" t="s">
        <v>187</v>
      </c>
      <c r="B69" s="215"/>
      <c r="C69" s="215"/>
      <c r="D69" s="215"/>
      <c r="E69" s="215"/>
      <c r="F69" s="215"/>
      <c r="G69" s="215"/>
      <c r="H69" s="216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</sheetData>
  <mergeCells count="3">
    <mergeCell ref="L7:M7"/>
    <mergeCell ref="A5:K5"/>
    <mergeCell ref="AH4:AJ4"/>
  </mergeCells>
  <phoneticPr fontId="1" type="noConversion"/>
  <printOptions horizontalCentered="1" gridLines="1"/>
  <pageMargins left="0.74803149606299213" right="0.74803149606299213" top="0.78740157480314965" bottom="0.39370078740157483" header="0.51181102362204722" footer="0.51181102362204722"/>
  <pageSetup paperSize="9" scale="47" orientation="landscape" horizontalDpi="300" verticalDpi="300" r:id="rId1"/>
  <headerFooter alignWithMargins="0">
    <oddFooter>&amp;LNIB TAvks golf 2005&amp;R&amp;D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CH69"/>
  <sheetViews>
    <sheetView showGridLines="0" zoomScale="60" zoomScaleNormal="60" workbookViewId="0"/>
  </sheetViews>
  <sheetFormatPr defaultRowHeight="13.2" x14ac:dyDescent="0.25"/>
  <cols>
    <col min="1" max="1" width="5.88671875" style="2" customWidth="1"/>
    <col min="2" max="2" width="7.44140625" style="2" customWidth="1"/>
    <col min="3" max="3" width="5.5546875" style="2" customWidth="1"/>
    <col min="4" max="4" width="5.6640625" style="2" customWidth="1"/>
    <col min="5" max="5" width="4.6640625" style="2" customWidth="1"/>
    <col min="6" max="6" width="7.33203125" style="2" customWidth="1"/>
    <col min="7" max="7" width="7.109375" style="2" customWidth="1"/>
    <col min="8" max="8" width="6.88671875" style="2" customWidth="1"/>
    <col min="9" max="10" width="7.44140625" style="2" customWidth="1"/>
    <col min="11" max="11" width="6.5546875" style="2" customWidth="1"/>
    <col min="12" max="12" width="4.44140625" style="2" customWidth="1"/>
    <col min="13" max="13" width="13.44140625" style="2" customWidth="1"/>
    <col min="14" max="14" width="7.109375" style="2" customWidth="1"/>
    <col min="15" max="15" width="15.6640625" style="2" customWidth="1"/>
    <col min="16" max="16" width="8.44140625" style="2" customWidth="1"/>
    <col min="17" max="17" width="9.33203125" style="2" customWidth="1"/>
    <col min="18" max="18" width="7.6640625" style="2" customWidth="1"/>
    <col min="19" max="19" width="13.88671875" style="2" customWidth="1"/>
    <col min="20" max="20" width="10" style="2" customWidth="1"/>
    <col min="21" max="21" width="14.6640625" style="2" customWidth="1"/>
    <col min="22" max="22" width="8.88671875" style="2"/>
    <col min="23" max="23" width="11" style="2" customWidth="1"/>
    <col min="24" max="24" width="19.44140625" style="2" customWidth="1"/>
    <col min="25" max="25" width="10" style="2" customWidth="1"/>
    <col min="26" max="26" width="11" style="2" customWidth="1"/>
    <col min="27" max="27" width="8.44140625" style="6" customWidth="1"/>
    <col min="28" max="28" width="7.44140625" style="2" customWidth="1"/>
    <col min="29" max="29" width="7.33203125" style="2" customWidth="1"/>
    <col min="30" max="30" width="6.5546875" style="2" customWidth="1"/>
    <col min="31" max="31" width="11.88671875" style="2" customWidth="1"/>
    <col min="32" max="32" width="6" style="2" customWidth="1"/>
    <col min="33" max="33" width="7.6640625" style="2" customWidth="1"/>
    <col min="34" max="34" width="8.6640625" style="2" customWidth="1"/>
    <col min="35" max="35" width="6.88671875" style="2" customWidth="1"/>
    <col min="36" max="36" width="7.5546875" style="2" customWidth="1"/>
    <col min="37" max="37" width="4" style="2" customWidth="1"/>
    <col min="38" max="38" width="8.109375" style="2" customWidth="1"/>
    <col min="39" max="39" width="8.88671875" style="2"/>
    <col min="40" max="40" width="14.44140625" style="2" customWidth="1"/>
    <col min="41" max="41" width="8.5546875" style="2" customWidth="1"/>
    <col min="42" max="42" width="13.88671875" style="2" customWidth="1"/>
    <col min="43" max="43" width="2.44140625" style="2" customWidth="1"/>
    <col min="44" max="48" width="8.88671875" style="2"/>
    <col min="49" max="49" width="16.109375" style="2" customWidth="1"/>
    <col min="50" max="16384" width="8.88671875" style="2"/>
  </cols>
  <sheetData>
    <row r="1" spans="1:43" ht="17.399999999999999" x14ac:dyDescent="0.25">
      <c r="A1" s="1" t="s">
        <v>0</v>
      </c>
      <c r="M1" s="1" t="s">
        <v>1</v>
      </c>
      <c r="N1" s="1"/>
      <c r="O1" s="3">
        <v>2006</v>
      </c>
      <c r="Q1" s="4"/>
      <c r="R1" s="4"/>
      <c r="U1" s="4"/>
      <c r="V1" s="4"/>
      <c r="W1" s="5"/>
      <c r="X1" s="4"/>
      <c r="AH1" s="7"/>
      <c r="AI1" s="7"/>
      <c r="AJ1" s="7"/>
    </row>
    <row r="2" spans="1:43" x14ac:dyDescent="0.25">
      <c r="A2" s="4"/>
      <c r="Q2" s="4"/>
      <c r="R2" s="4"/>
      <c r="AH2" s="7"/>
      <c r="AI2" s="7"/>
      <c r="AJ2" s="7"/>
    </row>
    <row r="3" spans="1:43" ht="15.6" x14ac:dyDescent="0.25">
      <c r="A3" s="4"/>
      <c r="O3" s="8">
        <v>38869</v>
      </c>
      <c r="Q3" s="9" t="s">
        <v>2</v>
      </c>
      <c r="AH3" s="7"/>
      <c r="AI3" s="7"/>
      <c r="AJ3" s="7"/>
    </row>
    <row r="4" spans="1:43" ht="15.6" x14ac:dyDescent="0.25">
      <c r="A4" s="4"/>
      <c r="K4" s="10" t="s">
        <v>3</v>
      </c>
      <c r="P4" s="11"/>
      <c r="Q4" s="4"/>
      <c r="R4" s="4"/>
      <c r="U4" s="12"/>
      <c r="AH4" s="13" t="s">
        <v>4</v>
      </c>
      <c r="AI4" s="13"/>
      <c r="AJ4" s="13"/>
      <c r="AL4" s="14" t="s">
        <v>5</v>
      </c>
      <c r="AO4" s="15" t="s">
        <v>6</v>
      </c>
    </row>
    <row r="5" spans="1:43" ht="13.8" thickBot="1" x14ac:dyDescent="0.3">
      <c r="A5" s="16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N5" s="17" t="s">
        <v>8</v>
      </c>
      <c r="O5" s="18">
        <v>38896</v>
      </c>
      <c r="R5" s="19" t="s">
        <v>9</v>
      </c>
      <c r="S5" s="20"/>
      <c r="T5" s="21"/>
      <c r="U5" s="18">
        <v>38897</v>
      </c>
      <c r="V5" s="7"/>
      <c r="X5" s="18">
        <v>38898</v>
      </c>
      <c r="Y5" s="7"/>
      <c r="AA5" s="22"/>
      <c r="AG5" s="23" t="s">
        <v>10</v>
      </c>
      <c r="AH5" s="24"/>
      <c r="AI5" s="25"/>
      <c r="AJ5" s="26" t="s">
        <v>11</v>
      </c>
      <c r="AL5" s="27" t="s">
        <v>12</v>
      </c>
      <c r="AM5" s="7"/>
      <c r="AN5" s="28" t="s">
        <v>13</v>
      </c>
      <c r="AO5" s="15" t="s">
        <v>14</v>
      </c>
    </row>
    <row r="6" spans="1:43" x14ac:dyDescent="0.25">
      <c r="A6" s="29" t="s">
        <v>15</v>
      </c>
      <c r="B6" s="29" t="s">
        <v>15</v>
      </c>
      <c r="C6" s="29" t="s">
        <v>15</v>
      </c>
      <c r="D6" s="29" t="s">
        <v>16</v>
      </c>
      <c r="E6" s="29" t="s">
        <v>16</v>
      </c>
      <c r="F6" s="29" t="s">
        <v>15</v>
      </c>
      <c r="G6" s="30" t="s">
        <v>15</v>
      </c>
      <c r="H6" s="30" t="s">
        <v>15</v>
      </c>
      <c r="I6" s="30" t="s">
        <v>15</v>
      </c>
      <c r="J6" s="30" t="s">
        <v>15</v>
      </c>
      <c r="K6" s="31" t="s">
        <v>15</v>
      </c>
      <c r="L6" s="32"/>
      <c r="M6" s="33"/>
      <c r="N6" s="34" t="s">
        <v>17</v>
      </c>
      <c r="O6" s="35" t="s">
        <v>18</v>
      </c>
      <c r="P6" s="30" t="s">
        <v>19</v>
      </c>
      <c r="Q6" s="36"/>
      <c r="R6" s="37" t="s">
        <v>20</v>
      </c>
      <c r="S6" s="38" t="s">
        <v>21</v>
      </c>
      <c r="T6" s="39"/>
      <c r="U6" s="35" t="s">
        <v>22</v>
      </c>
      <c r="V6" s="30" t="s">
        <v>19</v>
      </c>
      <c r="W6" s="15"/>
      <c r="X6" s="35" t="s">
        <v>23</v>
      </c>
      <c r="Y6" s="29"/>
      <c r="Z6" s="40" t="s">
        <v>24</v>
      </c>
      <c r="AA6" s="41" t="s">
        <v>25</v>
      </c>
      <c r="AB6" s="42" t="s">
        <v>26</v>
      </c>
      <c r="AC6" s="43"/>
      <c r="AD6" s="43"/>
      <c r="AE6" s="44"/>
      <c r="AF6" s="45"/>
      <c r="AG6" s="15" t="s">
        <v>27</v>
      </c>
      <c r="AH6" s="31" t="s">
        <v>28</v>
      </c>
      <c r="AI6" s="46" t="s">
        <v>14</v>
      </c>
      <c r="AJ6" s="26" t="s">
        <v>29</v>
      </c>
      <c r="AK6" s="30"/>
      <c r="AL6" s="14" t="s">
        <v>30</v>
      </c>
      <c r="AM6" s="47"/>
      <c r="AN6" s="28" t="s">
        <v>31</v>
      </c>
      <c r="AO6" s="15" t="s">
        <v>32</v>
      </c>
    </row>
    <row r="7" spans="1:43" x14ac:dyDescent="0.25">
      <c r="A7" s="48">
        <v>95</v>
      </c>
      <c r="B7" s="48">
        <v>96</v>
      </c>
      <c r="C7" s="48">
        <v>97</v>
      </c>
      <c r="D7" s="48">
        <v>98</v>
      </c>
      <c r="E7" s="48">
        <v>99</v>
      </c>
      <c r="F7" s="49">
        <v>2000</v>
      </c>
      <c r="G7" s="50">
        <v>2001</v>
      </c>
      <c r="H7" s="50">
        <v>2002</v>
      </c>
      <c r="I7" s="50">
        <v>2003</v>
      </c>
      <c r="J7" s="50">
        <v>2004</v>
      </c>
      <c r="K7" s="51">
        <v>2005</v>
      </c>
      <c r="L7" s="52" t="s">
        <v>33</v>
      </c>
      <c r="M7" s="53"/>
      <c r="N7" s="54" t="s">
        <v>34</v>
      </c>
      <c r="O7" s="55" t="s">
        <v>35</v>
      </c>
      <c r="P7" s="50" t="s">
        <v>36</v>
      </c>
      <c r="Q7" s="56" t="s">
        <v>14</v>
      </c>
      <c r="R7" s="57" t="s">
        <v>37</v>
      </c>
      <c r="S7" s="58" t="s">
        <v>36</v>
      </c>
      <c r="T7" s="59" t="s">
        <v>14</v>
      </c>
      <c r="U7" s="55" t="s">
        <v>38</v>
      </c>
      <c r="V7" s="50" t="s">
        <v>36</v>
      </c>
      <c r="W7" s="56" t="s">
        <v>14</v>
      </c>
      <c r="X7" s="55" t="s">
        <v>39</v>
      </c>
      <c r="Y7" s="48"/>
      <c r="Z7" s="60" t="s">
        <v>40</v>
      </c>
      <c r="AA7" s="48" t="s">
        <v>41</v>
      </c>
      <c r="AB7" s="61" t="s">
        <v>42</v>
      </c>
      <c r="AC7" s="62" t="s">
        <v>43</v>
      </c>
      <c r="AD7" s="62" t="s">
        <v>44</v>
      </c>
      <c r="AE7" s="63" t="s">
        <v>45</v>
      </c>
      <c r="AF7" s="62"/>
      <c r="AG7" s="56" t="s">
        <v>46</v>
      </c>
      <c r="AH7" s="51" t="s">
        <v>47</v>
      </c>
      <c r="AI7" s="64" t="s">
        <v>46</v>
      </c>
      <c r="AJ7" s="65">
        <v>28</v>
      </c>
      <c r="AK7" s="50"/>
      <c r="AL7" s="51" t="s">
        <v>46</v>
      </c>
      <c r="AM7" s="66" t="s">
        <v>14</v>
      </c>
      <c r="AN7" s="67" t="s">
        <v>48</v>
      </c>
      <c r="AO7" s="56">
        <v>2007</v>
      </c>
    </row>
    <row r="8" spans="1:43" ht="17.399999999999999" x14ac:dyDescent="0.25">
      <c r="A8" s="68"/>
      <c r="B8" s="69"/>
      <c r="C8" s="68"/>
      <c r="D8" s="70">
        <v>9</v>
      </c>
      <c r="E8" s="68">
        <v>8</v>
      </c>
      <c r="F8" s="68">
        <v>4</v>
      </c>
      <c r="G8" s="68">
        <v>5</v>
      </c>
      <c r="H8" s="68">
        <v>5</v>
      </c>
      <c r="I8" s="68">
        <v>4</v>
      </c>
      <c r="J8" s="68">
        <v>5</v>
      </c>
      <c r="K8" s="71">
        <v>6.7</v>
      </c>
      <c r="L8" s="72" t="s">
        <v>49</v>
      </c>
      <c r="M8" s="73" t="s">
        <v>50</v>
      </c>
      <c r="N8" s="74">
        <v>7</v>
      </c>
      <c r="O8" s="75">
        <v>35</v>
      </c>
      <c r="P8" s="76"/>
      <c r="Q8" s="77">
        <f t="shared" ref="Q8:Q15" si="0">N8+P8</f>
        <v>7</v>
      </c>
      <c r="R8" s="78" t="s">
        <v>51</v>
      </c>
      <c r="S8" s="79"/>
      <c r="T8" s="80">
        <f t="shared" ref="T8:T27" si="1">Q8+S8</f>
        <v>7</v>
      </c>
      <c r="U8" s="75">
        <v>32</v>
      </c>
      <c r="V8" s="81"/>
      <c r="W8" s="77">
        <f>T8+V8</f>
        <v>7</v>
      </c>
      <c r="X8" s="75">
        <v>30</v>
      </c>
      <c r="Y8" s="4"/>
      <c r="Z8" s="82">
        <v>97</v>
      </c>
      <c r="AA8" s="83">
        <v>1</v>
      </c>
      <c r="AB8" s="84">
        <v>17</v>
      </c>
      <c r="AC8" s="85">
        <v>14</v>
      </c>
      <c r="AD8" s="85">
        <v>13</v>
      </c>
      <c r="AE8" s="86">
        <f t="shared" ref="AE8:AE27" si="2">SUM(AB8:AD8)</f>
        <v>44</v>
      </c>
      <c r="AF8" s="12"/>
      <c r="AG8" s="87">
        <f t="shared" ref="AG8:AG26" si="3">SUM(N8+T8+W8)/3</f>
        <v>7</v>
      </c>
      <c r="AH8" s="88">
        <f t="shared" ref="AH8:AH26" si="4">SUM($Z$32-Z8)/3</f>
        <v>-3.8418079096045212</v>
      </c>
      <c r="AI8" s="89">
        <f t="shared" ref="AI8:AI27" si="5">AH8+AG8</f>
        <v>3.1581920903954788</v>
      </c>
      <c r="AJ8" s="90">
        <f t="shared" ref="AJ8:AJ20" si="6">AI8*$AJ$29</f>
        <v>3.1404494382022459</v>
      </c>
      <c r="AK8" s="12"/>
      <c r="AL8" s="91">
        <f t="shared" ref="AL8:AL27" si="7">AJ8-AG8</f>
        <v>-3.8595505617977541</v>
      </c>
      <c r="AM8" s="92">
        <v>3.1</v>
      </c>
      <c r="AN8" s="93">
        <v>-3</v>
      </c>
      <c r="AO8" s="87">
        <f>AM8+AN8</f>
        <v>0.10000000000000009</v>
      </c>
      <c r="AP8" s="94" t="str">
        <f t="shared" ref="AP8:AP27" si="8">M8</f>
        <v>NICHOLSON</v>
      </c>
      <c r="AQ8" s="12"/>
    </row>
    <row r="9" spans="1:43" ht="15.6" x14ac:dyDescent="0.25">
      <c r="A9" s="68"/>
      <c r="G9" s="69"/>
      <c r="H9" s="68"/>
      <c r="I9" s="68"/>
      <c r="J9" s="95"/>
      <c r="K9" s="68"/>
      <c r="L9" s="72" t="s">
        <v>52</v>
      </c>
      <c r="M9" s="73" t="s">
        <v>53</v>
      </c>
      <c r="N9" s="96">
        <v>11</v>
      </c>
      <c r="O9" s="75">
        <v>30</v>
      </c>
      <c r="P9" s="81">
        <v>2</v>
      </c>
      <c r="Q9" s="77">
        <f t="shared" si="0"/>
        <v>13</v>
      </c>
      <c r="R9" s="78" t="s">
        <v>51</v>
      </c>
      <c r="S9" s="79"/>
      <c r="T9" s="80">
        <f t="shared" si="1"/>
        <v>13</v>
      </c>
      <c r="U9" s="75">
        <v>26</v>
      </c>
      <c r="V9" s="81"/>
      <c r="W9" s="77">
        <f>T9+V9</f>
        <v>13</v>
      </c>
      <c r="X9" s="97">
        <v>37</v>
      </c>
      <c r="Y9" s="4"/>
      <c r="Z9" s="98">
        <f t="shared" ref="Z9:Z26" si="9">O9+U9+X9</f>
        <v>93</v>
      </c>
      <c r="AA9" s="83">
        <v>2</v>
      </c>
      <c r="AB9" s="84">
        <v>15</v>
      </c>
      <c r="AC9" s="85">
        <v>11</v>
      </c>
      <c r="AD9" s="85">
        <v>18</v>
      </c>
      <c r="AE9" s="86">
        <f t="shared" si="2"/>
        <v>44</v>
      </c>
      <c r="AF9" s="12"/>
      <c r="AG9" s="87">
        <f t="shared" si="3"/>
        <v>12.333333333333334</v>
      </c>
      <c r="AH9" s="88">
        <f t="shared" si="4"/>
        <v>-2.5084745762711882</v>
      </c>
      <c r="AI9" s="89">
        <f t="shared" si="5"/>
        <v>9.8248587570621453</v>
      </c>
      <c r="AJ9" s="90">
        <f t="shared" si="6"/>
        <v>9.7696629213483135</v>
      </c>
      <c r="AK9" s="12"/>
      <c r="AL9" s="91">
        <f t="shared" si="7"/>
        <v>-2.5636704119850204</v>
      </c>
      <c r="AM9" s="92">
        <v>9.6999999999999993</v>
      </c>
      <c r="AN9" s="93">
        <v>-2</v>
      </c>
      <c r="AO9" s="87">
        <f>AM9+AN9</f>
        <v>7.6999999999999993</v>
      </c>
      <c r="AP9" s="94" t="str">
        <f t="shared" si="8"/>
        <v>ADAMS</v>
      </c>
      <c r="AQ9" s="12"/>
    </row>
    <row r="10" spans="1:43" ht="15.6" x14ac:dyDescent="0.25">
      <c r="A10" s="68"/>
      <c r="B10" s="69"/>
      <c r="C10" s="68"/>
      <c r="D10" s="68"/>
      <c r="E10" s="68"/>
      <c r="F10" s="68"/>
      <c r="G10" s="70" t="s">
        <v>54</v>
      </c>
      <c r="H10" s="68">
        <v>26</v>
      </c>
      <c r="I10" s="68">
        <v>26</v>
      </c>
      <c r="J10" s="68"/>
      <c r="K10" s="71">
        <v>22.9</v>
      </c>
      <c r="L10" s="72" t="s">
        <v>55</v>
      </c>
      <c r="M10" s="73" t="s">
        <v>56</v>
      </c>
      <c r="N10" s="74">
        <v>23</v>
      </c>
      <c r="O10" s="75">
        <v>35</v>
      </c>
      <c r="P10" s="76"/>
      <c r="Q10" s="77">
        <f t="shared" si="0"/>
        <v>23</v>
      </c>
      <c r="R10" s="99" t="s">
        <v>57</v>
      </c>
      <c r="S10" s="100">
        <v>-1</v>
      </c>
      <c r="T10" s="80">
        <f t="shared" si="1"/>
        <v>22</v>
      </c>
      <c r="U10" s="101">
        <v>34</v>
      </c>
      <c r="V10" s="102" t="s">
        <v>58</v>
      </c>
      <c r="W10" s="77">
        <f>22+1-4</f>
        <v>19</v>
      </c>
      <c r="X10" s="75">
        <v>22</v>
      </c>
      <c r="Y10" s="4"/>
      <c r="Z10" s="103">
        <f t="shared" si="9"/>
        <v>91</v>
      </c>
      <c r="AA10" s="83">
        <v>3</v>
      </c>
      <c r="AB10" s="84">
        <v>18</v>
      </c>
      <c r="AC10" s="85">
        <v>17</v>
      </c>
      <c r="AD10" s="85">
        <v>11</v>
      </c>
      <c r="AE10" s="104">
        <f t="shared" si="2"/>
        <v>46</v>
      </c>
      <c r="AF10" s="12"/>
      <c r="AG10" s="87">
        <f t="shared" si="3"/>
        <v>21.333333333333332</v>
      </c>
      <c r="AH10" s="88">
        <f t="shared" si="4"/>
        <v>-1.8418079096045215</v>
      </c>
      <c r="AI10" s="89">
        <f t="shared" si="5"/>
        <v>19.49152542372881</v>
      </c>
      <c r="AJ10" s="90">
        <f t="shared" si="6"/>
        <v>19.382022471910112</v>
      </c>
      <c r="AK10" s="12"/>
      <c r="AL10" s="91">
        <f t="shared" si="7"/>
        <v>-1.9513108614232202</v>
      </c>
      <c r="AM10" s="92">
        <v>19.3</v>
      </c>
      <c r="AN10" s="93">
        <v>-1</v>
      </c>
      <c r="AO10" s="87">
        <f>AM10+AN10</f>
        <v>18.3</v>
      </c>
      <c r="AP10" s="94" t="str">
        <f t="shared" si="8"/>
        <v>TIPLER</v>
      </c>
      <c r="AQ10" s="12"/>
    </row>
    <row r="11" spans="1:43" ht="15.6" x14ac:dyDescent="0.25">
      <c r="A11" s="68"/>
      <c r="B11" s="69"/>
      <c r="C11" s="70">
        <v>23</v>
      </c>
      <c r="D11" s="105"/>
      <c r="E11" s="68"/>
      <c r="F11" s="68"/>
      <c r="G11" s="68">
        <v>20</v>
      </c>
      <c r="H11" s="68">
        <v>21</v>
      </c>
      <c r="J11" s="68"/>
      <c r="K11" s="71">
        <v>26.4</v>
      </c>
      <c r="L11" s="72" t="s">
        <v>59</v>
      </c>
      <c r="M11" s="73" t="s">
        <v>60</v>
      </c>
      <c r="N11" s="74">
        <v>26</v>
      </c>
      <c r="O11" s="106">
        <v>36</v>
      </c>
      <c r="P11" s="107">
        <v>-3</v>
      </c>
      <c r="Q11" s="77">
        <f t="shared" si="0"/>
        <v>23</v>
      </c>
      <c r="R11" s="78" t="s">
        <v>51</v>
      </c>
      <c r="S11" s="79"/>
      <c r="T11" s="80">
        <f t="shared" si="1"/>
        <v>23</v>
      </c>
      <c r="U11" s="75">
        <v>25</v>
      </c>
      <c r="V11" s="81"/>
      <c r="W11" s="77">
        <f>T11+V11</f>
        <v>23</v>
      </c>
      <c r="X11" s="75">
        <v>30</v>
      </c>
      <c r="Y11" s="4"/>
      <c r="Z11" s="108">
        <f t="shared" si="9"/>
        <v>91</v>
      </c>
      <c r="AA11" s="109">
        <v>4</v>
      </c>
      <c r="AB11" s="84">
        <v>17</v>
      </c>
      <c r="AC11" s="85">
        <v>13</v>
      </c>
      <c r="AD11" s="85">
        <v>13</v>
      </c>
      <c r="AE11" s="104">
        <f t="shared" si="2"/>
        <v>43</v>
      </c>
      <c r="AF11" s="20"/>
      <c r="AG11" s="87">
        <f t="shared" si="3"/>
        <v>24</v>
      </c>
      <c r="AH11" s="88">
        <f t="shared" si="4"/>
        <v>-1.8418079096045215</v>
      </c>
      <c r="AI11" s="89">
        <f t="shared" si="5"/>
        <v>22.158192090395477</v>
      </c>
      <c r="AJ11" s="90">
        <f t="shared" si="6"/>
        <v>22.033707865168537</v>
      </c>
      <c r="AK11" s="12"/>
      <c r="AL11" s="91">
        <f t="shared" si="7"/>
        <v>-1.9662921348314626</v>
      </c>
      <c r="AM11" s="92">
        <v>22</v>
      </c>
      <c r="AN11" s="9"/>
      <c r="AO11" s="87">
        <f t="shared" ref="AO11:AO27" si="10">AM11</f>
        <v>22</v>
      </c>
      <c r="AP11" s="94" t="str">
        <f t="shared" si="8"/>
        <v>LUTHER</v>
      </c>
      <c r="AQ11" s="12"/>
    </row>
    <row r="12" spans="1:43" ht="15.6" x14ac:dyDescent="0.25">
      <c r="A12" s="68"/>
      <c r="B12" s="68"/>
      <c r="C12" s="68"/>
      <c r="D12" s="68"/>
      <c r="E12" s="70">
        <v>15</v>
      </c>
      <c r="F12" s="68">
        <v>13</v>
      </c>
      <c r="G12" s="68">
        <v>17</v>
      </c>
      <c r="H12" s="68">
        <v>17</v>
      </c>
      <c r="I12" s="68">
        <v>13</v>
      </c>
      <c r="J12" s="68">
        <v>15</v>
      </c>
      <c r="K12" s="110">
        <v>12.1</v>
      </c>
      <c r="L12" s="72" t="s">
        <v>61</v>
      </c>
      <c r="M12" s="73" t="s">
        <v>62</v>
      </c>
      <c r="N12" s="111">
        <v>10</v>
      </c>
      <c r="O12" s="75">
        <v>29</v>
      </c>
      <c r="P12" s="76">
        <v>3</v>
      </c>
      <c r="Q12" s="77">
        <f t="shared" si="0"/>
        <v>13</v>
      </c>
      <c r="R12" s="78" t="s">
        <v>63</v>
      </c>
      <c r="S12" s="100">
        <v>-1</v>
      </c>
      <c r="T12" s="80">
        <f t="shared" si="1"/>
        <v>12</v>
      </c>
      <c r="U12" s="75">
        <v>33</v>
      </c>
      <c r="V12" s="112" t="s">
        <v>64</v>
      </c>
      <c r="W12" s="77">
        <f>12+1-2</f>
        <v>11</v>
      </c>
      <c r="X12" s="75">
        <v>29</v>
      </c>
      <c r="Y12" s="113"/>
      <c r="Z12" s="108">
        <f t="shared" si="9"/>
        <v>91</v>
      </c>
      <c r="AA12" s="109">
        <v>5</v>
      </c>
      <c r="AB12" s="84">
        <v>15</v>
      </c>
      <c r="AC12" s="85">
        <v>16</v>
      </c>
      <c r="AD12" s="85">
        <v>11</v>
      </c>
      <c r="AE12" s="104">
        <f t="shared" si="2"/>
        <v>42</v>
      </c>
      <c r="AF12" s="20"/>
      <c r="AG12" s="87">
        <f t="shared" si="3"/>
        <v>11</v>
      </c>
      <c r="AH12" s="88">
        <f t="shared" si="4"/>
        <v>-1.8418079096045215</v>
      </c>
      <c r="AI12" s="89">
        <f t="shared" si="5"/>
        <v>9.1581920903954792</v>
      </c>
      <c r="AJ12" s="90">
        <f t="shared" si="6"/>
        <v>9.1067415730337071</v>
      </c>
      <c r="AK12" s="12"/>
      <c r="AL12" s="91">
        <f t="shared" si="7"/>
        <v>-1.8932584269662929</v>
      </c>
      <c r="AM12" s="92">
        <v>9.1</v>
      </c>
      <c r="AN12" s="114" t="s">
        <v>65</v>
      </c>
      <c r="AO12" s="87">
        <f t="shared" si="10"/>
        <v>9.1</v>
      </c>
      <c r="AP12" s="94" t="str">
        <f t="shared" si="8"/>
        <v>COLTON</v>
      </c>
      <c r="AQ12" s="12"/>
    </row>
    <row r="13" spans="1:43" ht="15.6" x14ac:dyDescent="0.25">
      <c r="A13" s="68"/>
      <c r="B13" s="69"/>
      <c r="C13" s="68"/>
      <c r="D13" s="68"/>
      <c r="E13" s="68"/>
      <c r="F13" s="68"/>
      <c r="G13" s="68"/>
      <c r="H13" s="70">
        <v>10</v>
      </c>
      <c r="I13" s="68">
        <v>12</v>
      </c>
      <c r="J13" s="68"/>
      <c r="K13" s="68"/>
      <c r="L13" s="72" t="s">
        <v>49</v>
      </c>
      <c r="M13" s="73" t="s">
        <v>66</v>
      </c>
      <c r="N13" s="115">
        <v>12</v>
      </c>
      <c r="O13" s="75">
        <v>30</v>
      </c>
      <c r="P13" s="76">
        <v>1</v>
      </c>
      <c r="Q13" s="77">
        <f t="shared" si="0"/>
        <v>13</v>
      </c>
      <c r="R13" s="99" t="s">
        <v>57</v>
      </c>
      <c r="S13" s="100"/>
      <c r="T13" s="80">
        <f t="shared" si="1"/>
        <v>13</v>
      </c>
      <c r="U13" s="75">
        <v>30</v>
      </c>
      <c r="V13" s="81"/>
      <c r="W13" s="77">
        <f>T13+V13</f>
        <v>13</v>
      </c>
      <c r="X13" s="106">
        <v>31</v>
      </c>
      <c r="Y13" s="4" t="s">
        <v>67</v>
      </c>
      <c r="Z13" s="108">
        <f t="shared" si="9"/>
        <v>91</v>
      </c>
      <c r="AA13" s="109">
        <v>6</v>
      </c>
      <c r="AB13" s="84">
        <v>15</v>
      </c>
      <c r="AC13" s="85">
        <v>12</v>
      </c>
      <c r="AD13" s="85">
        <v>14</v>
      </c>
      <c r="AE13" s="104">
        <f t="shared" si="2"/>
        <v>41</v>
      </c>
      <c r="AF13" s="20"/>
      <c r="AG13" s="87">
        <f t="shared" si="3"/>
        <v>12.666666666666666</v>
      </c>
      <c r="AH13" s="88">
        <f t="shared" si="4"/>
        <v>-1.8418079096045215</v>
      </c>
      <c r="AI13" s="89">
        <f t="shared" si="5"/>
        <v>10.824858757062145</v>
      </c>
      <c r="AJ13" s="90">
        <f t="shared" si="6"/>
        <v>10.764044943820224</v>
      </c>
      <c r="AK13" s="12"/>
      <c r="AL13" s="91">
        <f t="shared" si="7"/>
        <v>-1.9026217228464422</v>
      </c>
      <c r="AM13" s="92">
        <v>10.8</v>
      </c>
      <c r="AO13" s="87">
        <f t="shared" si="10"/>
        <v>10.8</v>
      </c>
      <c r="AP13" s="94" t="str">
        <f t="shared" si="8"/>
        <v>PALMER</v>
      </c>
      <c r="AQ13" s="12"/>
    </row>
    <row r="14" spans="1:43" ht="15.6" x14ac:dyDescent="0.25">
      <c r="A14" s="68"/>
      <c r="B14" s="69"/>
      <c r="C14" s="68"/>
      <c r="D14" s="68"/>
      <c r="E14" s="68"/>
      <c r="F14" s="68"/>
      <c r="G14" s="68"/>
      <c r="H14" s="68"/>
      <c r="I14" s="68"/>
      <c r="J14" s="69"/>
      <c r="K14" s="116">
        <v>21.8</v>
      </c>
      <c r="L14" s="72" t="s">
        <v>68</v>
      </c>
      <c r="M14" s="73" t="s">
        <v>69</v>
      </c>
      <c r="N14" s="74">
        <v>22</v>
      </c>
      <c r="O14" s="75">
        <v>35</v>
      </c>
      <c r="P14" s="107">
        <v>-1</v>
      </c>
      <c r="Q14" s="77">
        <f t="shared" si="0"/>
        <v>21</v>
      </c>
      <c r="R14" s="78" t="s">
        <v>63</v>
      </c>
      <c r="S14" s="100">
        <v>-1</v>
      </c>
      <c r="T14" s="80">
        <f t="shared" si="1"/>
        <v>20</v>
      </c>
      <c r="U14" s="75">
        <v>27</v>
      </c>
      <c r="V14" s="81">
        <v>1</v>
      </c>
      <c r="W14" s="77">
        <f>T14+V14</f>
        <v>21</v>
      </c>
      <c r="X14" s="75">
        <v>28</v>
      </c>
      <c r="Y14" s="4"/>
      <c r="Z14" s="108">
        <f t="shared" si="9"/>
        <v>90</v>
      </c>
      <c r="AA14" s="109">
        <v>7</v>
      </c>
      <c r="AB14" s="84">
        <v>19</v>
      </c>
      <c r="AC14" s="85">
        <v>16</v>
      </c>
      <c r="AD14" s="85">
        <v>15</v>
      </c>
      <c r="AE14" s="104">
        <f t="shared" si="2"/>
        <v>50</v>
      </c>
      <c r="AF14" s="20"/>
      <c r="AG14" s="87">
        <f t="shared" si="3"/>
        <v>21</v>
      </c>
      <c r="AH14" s="88">
        <f t="shared" si="4"/>
        <v>-1.508474576271188</v>
      </c>
      <c r="AI14" s="89">
        <f t="shared" si="5"/>
        <v>19.491525423728813</v>
      </c>
      <c r="AJ14" s="90">
        <f t="shared" si="6"/>
        <v>19.382022471910116</v>
      </c>
      <c r="AK14" s="12"/>
      <c r="AL14" s="91">
        <f t="shared" si="7"/>
        <v>-1.6179775280898845</v>
      </c>
      <c r="AM14" s="92">
        <v>19.399999999999999</v>
      </c>
      <c r="AO14" s="87">
        <f t="shared" si="10"/>
        <v>19.399999999999999</v>
      </c>
      <c r="AP14" s="94" t="str">
        <f t="shared" si="8"/>
        <v>VENES</v>
      </c>
      <c r="AQ14" s="12"/>
    </row>
    <row r="15" spans="1:43" ht="15.6" x14ac:dyDescent="0.25">
      <c r="A15" s="68"/>
      <c r="B15" s="69"/>
      <c r="C15" s="68"/>
      <c r="D15" s="68"/>
      <c r="E15" s="68"/>
      <c r="F15" s="68"/>
      <c r="G15" s="68"/>
      <c r="H15" s="68"/>
      <c r="I15" s="68"/>
      <c r="J15" s="70">
        <v>25</v>
      </c>
      <c r="K15" s="68"/>
      <c r="L15" s="72" t="s">
        <v>68</v>
      </c>
      <c r="M15" s="73" t="s">
        <v>70</v>
      </c>
      <c r="N15" s="74">
        <v>23</v>
      </c>
      <c r="O15" s="97">
        <v>41</v>
      </c>
      <c r="P15" s="107">
        <v>-5</v>
      </c>
      <c r="Q15" s="77">
        <f t="shared" si="0"/>
        <v>18</v>
      </c>
      <c r="R15" s="78" t="s">
        <v>63</v>
      </c>
      <c r="S15" s="79"/>
      <c r="T15" s="80">
        <f t="shared" si="1"/>
        <v>18</v>
      </c>
      <c r="U15" s="75">
        <v>29</v>
      </c>
      <c r="V15" s="81"/>
      <c r="W15" s="77">
        <f>T15+V15</f>
        <v>18</v>
      </c>
      <c r="X15" s="75">
        <v>20</v>
      </c>
      <c r="Y15" s="4"/>
      <c r="Z15" s="108">
        <f t="shared" si="9"/>
        <v>90</v>
      </c>
      <c r="AA15" s="109">
        <v>8</v>
      </c>
      <c r="AB15" s="84">
        <v>19</v>
      </c>
      <c r="AC15" s="85">
        <v>14</v>
      </c>
      <c r="AD15" s="85">
        <v>11</v>
      </c>
      <c r="AE15" s="104">
        <f t="shared" si="2"/>
        <v>44</v>
      </c>
      <c r="AF15" s="20"/>
      <c r="AG15" s="87">
        <f t="shared" si="3"/>
        <v>19.666666666666668</v>
      </c>
      <c r="AH15" s="88">
        <f t="shared" si="4"/>
        <v>-1.508474576271188</v>
      </c>
      <c r="AI15" s="89">
        <f t="shared" si="5"/>
        <v>18.158192090395481</v>
      </c>
      <c r="AJ15" s="90">
        <f t="shared" si="6"/>
        <v>18.056179775280903</v>
      </c>
      <c r="AK15" s="12"/>
      <c r="AL15" s="91">
        <f t="shared" si="7"/>
        <v>-1.6104868913857651</v>
      </c>
      <c r="AM15" s="92">
        <v>18.100000000000001</v>
      </c>
      <c r="AN15" s="4"/>
      <c r="AO15" s="87">
        <f t="shared" si="10"/>
        <v>18.100000000000001</v>
      </c>
      <c r="AP15" s="94" t="str">
        <f t="shared" si="8"/>
        <v>JUDD</v>
      </c>
      <c r="AQ15" s="12"/>
    </row>
    <row r="16" spans="1:43" ht="15.6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95"/>
      <c r="K16" s="68"/>
      <c r="L16" s="72" t="s">
        <v>55</v>
      </c>
      <c r="M16" s="73" t="s">
        <v>71</v>
      </c>
      <c r="N16" s="117">
        <v>22</v>
      </c>
      <c r="O16" s="118">
        <v>19</v>
      </c>
      <c r="P16" s="76" t="s">
        <v>72</v>
      </c>
      <c r="Q16" s="77">
        <f>22+6</f>
        <v>28</v>
      </c>
      <c r="R16" s="78" t="s">
        <v>51</v>
      </c>
      <c r="S16" s="79"/>
      <c r="T16" s="80">
        <f t="shared" si="1"/>
        <v>28</v>
      </c>
      <c r="U16" s="97">
        <v>37</v>
      </c>
      <c r="V16" s="102">
        <v>-5</v>
      </c>
      <c r="W16" s="77">
        <f>T16+V16</f>
        <v>23</v>
      </c>
      <c r="X16" s="101">
        <v>34</v>
      </c>
      <c r="Y16" s="113"/>
      <c r="Z16" s="108">
        <f t="shared" si="9"/>
        <v>90</v>
      </c>
      <c r="AA16" s="109">
        <v>9</v>
      </c>
      <c r="AB16" s="84">
        <v>10</v>
      </c>
      <c r="AC16" s="85">
        <v>17</v>
      </c>
      <c r="AD16" s="85">
        <v>14</v>
      </c>
      <c r="AE16" s="104">
        <f t="shared" si="2"/>
        <v>41</v>
      </c>
      <c r="AF16" s="20"/>
      <c r="AG16" s="87">
        <f t="shared" si="3"/>
        <v>24.333333333333332</v>
      </c>
      <c r="AH16" s="88">
        <f t="shared" si="4"/>
        <v>-1.508474576271188</v>
      </c>
      <c r="AI16" s="89">
        <f t="shared" si="5"/>
        <v>22.824858757062145</v>
      </c>
      <c r="AJ16" s="90">
        <f t="shared" si="6"/>
        <v>22.696629213483146</v>
      </c>
      <c r="AK16" s="12"/>
      <c r="AL16" s="91">
        <f t="shared" si="7"/>
        <v>-1.6367041198501866</v>
      </c>
      <c r="AM16" s="92">
        <v>22.7</v>
      </c>
      <c r="AN16" s="76"/>
      <c r="AO16" s="87">
        <f t="shared" si="10"/>
        <v>22.7</v>
      </c>
      <c r="AP16" s="94" t="str">
        <f t="shared" si="8"/>
        <v>DONNELLY</v>
      </c>
      <c r="AQ16" s="12"/>
    </row>
    <row r="17" spans="1:86" ht="15.6" x14ac:dyDescent="0.25">
      <c r="A17" s="70">
        <v>14</v>
      </c>
      <c r="B17" s="105">
        <v>14</v>
      </c>
      <c r="C17" s="105">
        <v>15</v>
      </c>
      <c r="D17" s="105">
        <v>13</v>
      </c>
      <c r="E17" s="105">
        <v>11</v>
      </c>
      <c r="F17" s="105">
        <v>10</v>
      </c>
      <c r="G17" s="68"/>
      <c r="H17" s="68">
        <v>14</v>
      </c>
      <c r="I17" s="68"/>
      <c r="J17" s="68">
        <v>17</v>
      </c>
      <c r="K17" s="68"/>
      <c r="L17" s="72" t="s">
        <v>68</v>
      </c>
      <c r="M17" s="73" t="s">
        <v>73</v>
      </c>
      <c r="N17" s="74">
        <v>17</v>
      </c>
      <c r="O17" s="75">
        <v>30</v>
      </c>
      <c r="P17" s="81"/>
      <c r="Q17" s="77">
        <f t="shared" ref="Q17:Q27" si="11">N17+P17</f>
        <v>17</v>
      </c>
      <c r="R17" s="78" t="s">
        <v>63</v>
      </c>
      <c r="S17" s="79"/>
      <c r="T17" s="80">
        <f t="shared" si="1"/>
        <v>17</v>
      </c>
      <c r="U17" s="75">
        <v>30</v>
      </c>
      <c r="V17" s="81"/>
      <c r="W17" s="77">
        <f>T17+V17</f>
        <v>17</v>
      </c>
      <c r="X17" s="75">
        <v>27</v>
      </c>
      <c r="Y17" s="4"/>
      <c r="Z17" s="108">
        <f t="shared" si="9"/>
        <v>87</v>
      </c>
      <c r="AA17" s="109">
        <v>10</v>
      </c>
      <c r="AB17" s="84">
        <v>15</v>
      </c>
      <c r="AC17" s="85">
        <v>14</v>
      </c>
      <c r="AD17" s="85">
        <v>13</v>
      </c>
      <c r="AE17" s="86">
        <f t="shared" si="2"/>
        <v>42</v>
      </c>
      <c r="AF17" s="20"/>
      <c r="AG17" s="87">
        <f t="shared" si="3"/>
        <v>17</v>
      </c>
      <c r="AH17" s="88">
        <f t="shared" si="4"/>
        <v>-0.50847457627118808</v>
      </c>
      <c r="AI17" s="89">
        <f t="shared" si="5"/>
        <v>16.491525423728813</v>
      </c>
      <c r="AJ17" s="90">
        <f t="shared" si="6"/>
        <v>16.398876404494384</v>
      </c>
      <c r="AK17" s="12"/>
      <c r="AL17" s="91">
        <f t="shared" si="7"/>
        <v>-0.60112359550561578</v>
      </c>
      <c r="AM17" s="92">
        <v>16.399999999999999</v>
      </c>
      <c r="AN17" s="76"/>
      <c r="AO17" s="87">
        <f t="shared" si="10"/>
        <v>16.399999999999999</v>
      </c>
      <c r="AP17" s="94" t="str">
        <f t="shared" si="8"/>
        <v>ALLOTT</v>
      </c>
      <c r="AQ17" s="12"/>
    </row>
    <row r="18" spans="1:86" ht="15.6" x14ac:dyDescent="0.25">
      <c r="A18" s="119">
        <v>18</v>
      </c>
      <c r="B18" s="120"/>
      <c r="C18" s="120">
        <v>15</v>
      </c>
      <c r="D18" s="120">
        <v>15</v>
      </c>
      <c r="E18" s="120"/>
      <c r="F18" s="120">
        <v>12</v>
      </c>
      <c r="G18" s="120"/>
      <c r="H18" s="120">
        <v>12</v>
      </c>
      <c r="I18" s="121">
        <v>13</v>
      </c>
      <c r="J18" s="121">
        <v>15</v>
      </c>
      <c r="K18" s="122">
        <v>15.8</v>
      </c>
      <c r="L18" s="72" t="s">
        <v>74</v>
      </c>
      <c r="M18" s="73" t="s">
        <v>75</v>
      </c>
      <c r="N18" s="111">
        <v>16</v>
      </c>
      <c r="O18" s="75">
        <v>34</v>
      </c>
      <c r="P18" s="123"/>
      <c r="Q18" s="77">
        <f t="shared" si="11"/>
        <v>16</v>
      </c>
      <c r="R18" s="78" t="s">
        <v>63</v>
      </c>
      <c r="S18" s="100">
        <v>-1</v>
      </c>
      <c r="T18" s="80">
        <f t="shared" si="1"/>
        <v>15</v>
      </c>
      <c r="U18" s="75">
        <v>22</v>
      </c>
      <c r="V18" s="123" t="s">
        <v>76</v>
      </c>
      <c r="W18" s="77">
        <f>15+1+1</f>
        <v>17</v>
      </c>
      <c r="X18" s="75">
        <v>28</v>
      </c>
      <c r="Y18" s="124"/>
      <c r="Z18" s="108">
        <f t="shared" si="9"/>
        <v>84</v>
      </c>
      <c r="AA18" s="109">
        <v>11</v>
      </c>
      <c r="AB18" s="84">
        <v>16</v>
      </c>
      <c r="AC18" s="85">
        <v>9</v>
      </c>
      <c r="AD18" s="85">
        <v>11</v>
      </c>
      <c r="AE18" s="86">
        <f t="shared" si="2"/>
        <v>36</v>
      </c>
      <c r="AF18" s="20"/>
      <c r="AG18" s="87">
        <f t="shared" si="3"/>
        <v>16</v>
      </c>
      <c r="AH18" s="125">
        <f t="shared" si="4"/>
        <v>0.49152542372881197</v>
      </c>
      <c r="AI18" s="89">
        <f t="shared" si="5"/>
        <v>16.491525423728813</v>
      </c>
      <c r="AJ18" s="90">
        <f t="shared" si="6"/>
        <v>16.398876404494384</v>
      </c>
      <c r="AK18" s="12"/>
      <c r="AL18" s="126">
        <f t="shared" si="7"/>
        <v>0.39887640449438422</v>
      </c>
      <c r="AM18" s="92">
        <v>16.399999999999999</v>
      </c>
      <c r="AN18" s="12"/>
      <c r="AO18" s="87">
        <f t="shared" si="10"/>
        <v>16.399999999999999</v>
      </c>
      <c r="AP18" s="94" t="str">
        <f t="shared" si="8"/>
        <v>WAGG</v>
      </c>
      <c r="AQ18" s="12"/>
    </row>
    <row r="19" spans="1:86" ht="15.6" x14ac:dyDescent="0.25">
      <c r="A19" s="68"/>
      <c r="B19" s="69"/>
      <c r="C19" s="70">
        <v>23</v>
      </c>
      <c r="D19" s="68"/>
      <c r="E19" s="68">
        <v>21</v>
      </c>
      <c r="F19" s="68"/>
      <c r="G19" s="68"/>
      <c r="H19" s="68"/>
      <c r="I19" s="68">
        <v>20</v>
      </c>
      <c r="J19" s="68"/>
      <c r="K19" s="127">
        <v>20</v>
      </c>
      <c r="L19" s="72" t="s">
        <v>77</v>
      </c>
      <c r="M19" s="73" t="s">
        <v>78</v>
      </c>
      <c r="N19" s="74">
        <v>20</v>
      </c>
      <c r="O19" s="75">
        <v>35</v>
      </c>
      <c r="P19" s="107">
        <v>-2</v>
      </c>
      <c r="Q19" s="77">
        <f t="shared" si="11"/>
        <v>18</v>
      </c>
      <c r="R19" s="128" t="s">
        <v>63</v>
      </c>
      <c r="S19" s="100"/>
      <c r="T19" s="80">
        <f t="shared" si="1"/>
        <v>18</v>
      </c>
      <c r="U19" s="75">
        <v>26</v>
      </c>
      <c r="V19" s="81"/>
      <c r="W19" s="77">
        <f>T19+V19</f>
        <v>18</v>
      </c>
      <c r="X19" s="75">
        <v>21</v>
      </c>
      <c r="Y19" s="4"/>
      <c r="Z19" s="108">
        <f t="shared" si="9"/>
        <v>82</v>
      </c>
      <c r="AA19" s="109">
        <v>12</v>
      </c>
      <c r="AB19" s="84">
        <v>22</v>
      </c>
      <c r="AC19" s="85">
        <v>14</v>
      </c>
      <c r="AD19" s="85">
        <v>9</v>
      </c>
      <c r="AE19" s="104">
        <f t="shared" si="2"/>
        <v>45</v>
      </c>
      <c r="AF19" s="20"/>
      <c r="AG19" s="87">
        <f t="shared" si="3"/>
        <v>18.666666666666668</v>
      </c>
      <c r="AH19" s="125">
        <f t="shared" si="4"/>
        <v>1.1581920903954785</v>
      </c>
      <c r="AI19" s="89">
        <f t="shared" si="5"/>
        <v>19.824858757062145</v>
      </c>
      <c r="AJ19" s="90">
        <f t="shared" si="6"/>
        <v>19.713483146067418</v>
      </c>
      <c r="AK19" s="12"/>
      <c r="AL19" s="126">
        <f t="shared" si="7"/>
        <v>1.04681647940075</v>
      </c>
      <c r="AM19" s="92">
        <v>19.7</v>
      </c>
      <c r="AO19" s="87">
        <f t="shared" si="10"/>
        <v>19.7</v>
      </c>
      <c r="AP19" s="94" t="str">
        <f t="shared" si="8"/>
        <v>TOLLEY</v>
      </c>
      <c r="AQ19" s="12"/>
    </row>
    <row r="20" spans="1:86" ht="15.6" x14ac:dyDescent="0.25">
      <c r="A20" s="68"/>
      <c r="B20" s="69"/>
      <c r="C20" s="70">
        <v>12</v>
      </c>
      <c r="D20" s="68">
        <v>11</v>
      </c>
      <c r="E20" s="68"/>
      <c r="F20" s="68">
        <v>11</v>
      </c>
      <c r="G20" s="68">
        <v>10</v>
      </c>
      <c r="H20" s="68">
        <v>6</v>
      </c>
      <c r="I20" s="68">
        <v>18</v>
      </c>
      <c r="J20" s="68">
        <v>12</v>
      </c>
      <c r="K20" s="71">
        <v>12.4</v>
      </c>
      <c r="L20" s="72" t="s">
        <v>79</v>
      </c>
      <c r="M20" s="73" t="s">
        <v>80</v>
      </c>
      <c r="N20" s="74">
        <v>12</v>
      </c>
      <c r="O20" s="75">
        <v>31</v>
      </c>
      <c r="P20" s="76"/>
      <c r="Q20" s="77">
        <f t="shared" si="11"/>
        <v>12</v>
      </c>
      <c r="R20" s="99" t="s">
        <v>57</v>
      </c>
      <c r="S20" s="100">
        <v>-1</v>
      </c>
      <c r="T20" s="80">
        <f t="shared" si="1"/>
        <v>11</v>
      </c>
      <c r="U20" s="106">
        <v>33</v>
      </c>
      <c r="V20" s="102" t="s">
        <v>81</v>
      </c>
      <c r="W20" s="77">
        <f>11+1-3</f>
        <v>9</v>
      </c>
      <c r="X20" s="75">
        <v>18</v>
      </c>
      <c r="Y20" s="4"/>
      <c r="Z20" s="108">
        <f t="shared" si="9"/>
        <v>82</v>
      </c>
      <c r="AA20" s="109">
        <v>13</v>
      </c>
      <c r="AB20" s="84">
        <v>16</v>
      </c>
      <c r="AC20" s="85">
        <v>18</v>
      </c>
      <c r="AD20" s="85">
        <v>6</v>
      </c>
      <c r="AE20" s="104">
        <f t="shared" si="2"/>
        <v>40</v>
      </c>
      <c r="AF20" s="20"/>
      <c r="AG20" s="87">
        <f t="shared" si="3"/>
        <v>10.666666666666666</v>
      </c>
      <c r="AH20" s="125">
        <f t="shared" si="4"/>
        <v>1.1581920903954785</v>
      </c>
      <c r="AI20" s="89">
        <f t="shared" si="5"/>
        <v>11.824858757062145</v>
      </c>
      <c r="AJ20" s="90">
        <f t="shared" si="6"/>
        <v>11.758426966292134</v>
      </c>
      <c r="AK20" s="12"/>
      <c r="AL20" s="126">
        <f t="shared" si="7"/>
        <v>1.0917602996254683</v>
      </c>
      <c r="AM20" s="92">
        <v>11.8</v>
      </c>
      <c r="AO20" s="87">
        <f t="shared" si="10"/>
        <v>11.8</v>
      </c>
      <c r="AP20" s="94" t="str">
        <f t="shared" si="8"/>
        <v>TAYLOR</v>
      </c>
      <c r="AQ20" s="45" t="s">
        <v>79</v>
      </c>
    </row>
    <row r="21" spans="1:86" ht="15.6" x14ac:dyDescent="0.25">
      <c r="A21" s="68"/>
      <c r="B21" s="69"/>
      <c r="C21" s="68"/>
      <c r="D21" s="68"/>
      <c r="E21" s="68"/>
      <c r="F21" s="68"/>
      <c r="G21" s="68"/>
      <c r="H21" s="68"/>
      <c r="I21" s="68"/>
      <c r="J21" s="95"/>
      <c r="K21" s="68"/>
      <c r="L21" s="72" t="s">
        <v>82</v>
      </c>
      <c r="M21" s="73" t="s">
        <v>83</v>
      </c>
      <c r="N21" s="96">
        <v>24</v>
      </c>
      <c r="O21" s="75">
        <v>29</v>
      </c>
      <c r="P21" s="76">
        <v>4</v>
      </c>
      <c r="Q21" s="77">
        <f t="shared" si="11"/>
        <v>28</v>
      </c>
      <c r="R21" s="78" t="s">
        <v>51</v>
      </c>
      <c r="S21" s="100">
        <v>-1</v>
      </c>
      <c r="T21" s="80">
        <f t="shared" si="1"/>
        <v>27</v>
      </c>
      <c r="U21" s="75">
        <v>22</v>
      </c>
      <c r="V21" s="81">
        <v>1</v>
      </c>
      <c r="W21" s="77">
        <f>T21+V21</f>
        <v>28</v>
      </c>
      <c r="X21" s="75">
        <v>29</v>
      </c>
      <c r="Y21" s="4"/>
      <c r="Z21" s="108">
        <f t="shared" si="9"/>
        <v>80</v>
      </c>
      <c r="AA21" s="109">
        <v>14</v>
      </c>
      <c r="AB21" s="84">
        <v>15</v>
      </c>
      <c r="AC21" s="85">
        <v>12</v>
      </c>
      <c r="AD21" s="85">
        <v>13</v>
      </c>
      <c r="AE21" s="86">
        <f t="shared" si="2"/>
        <v>40</v>
      </c>
      <c r="AF21" s="20"/>
      <c r="AG21" s="87">
        <f t="shared" si="3"/>
        <v>26.333333333333332</v>
      </c>
      <c r="AH21" s="125">
        <f t="shared" si="4"/>
        <v>1.8248587570621453</v>
      </c>
      <c r="AI21" s="129">
        <f t="shared" si="5"/>
        <v>28.158192090395477</v>
      </c>
      <c r="AJ21" s="130">
        <v>28</v>
      </c>
      <c r="AK21" s="12"/>
      <c r="AL21" s="126">
        <f t="shared" si="7"/>
        <v>1.6666666666666679</v>
      </c>
      <c r="AM21" s="92">
        <v>28</v>
      </c>
      <c r="AO21" s="87">
        <f t="shared" si="10"/>
        <v>28</v>
      </c>
      <c r="AP21" s="94" t="str">
        <f t="shared" si="8"/>
        <v>PITTAWAY</v>
      </c>
      <c r="AQ21" s="45"/>
    </row>
    <row r="22" spans="1:86" ht="15.6" x14ac:dyDescent="0.25">
      <c r="A22" s="70">
        <v>22</v>
      </c>
      <c r="B22" s="68">
        <v>22</v>
      </c>
      <c r="C22" s="68"/>
      <c r="D22" s="68">
        <v>18</v>
      </c>
      <c r="E22" s="68">
        <v>15</v>
      </c>
      <c r="F22" s="68">
        <v>19</v>
      </c>
      <c r="G22" s="68">
        <v>19</v>
      </c>
      <c r="H22" s="68">
        <v>19</v>
      </c>
      <c r="I22" s="68">
        <v>23</v>
      </c>
      <c r="J22" s="68">
        <v>25</v>
      </c>
      <c r="K22" s="71">
        <v>22.8</v>
      </c>
      <c r="L22" s="72" t="s">
        <v>61</v>
      </c>
      <c r="M22" s="73" t="s">
        <v>84</v>
      </c>
      <c r="N22" s="74">
        <v>23</v>
      </c>
      <c r="O22" s="75">
        <v>34</v>
      </c>
      <c r="P22" s="76"/>
      <c r="Q22" s="77">
        <f t="shared" si="11"/>
        <v>23</v>
      </c>
      <c r="R22" s="128" t="s">
        <v>51</v>
      </c>
      <c r="S22" s="100">
        <v>-1</v>
      </c>
      <c r="T22" s="80">
        <f t="shared" si="1"/>
        <v>22</v>
      </c>
      <c r="U22" s="75">
        <v>24</v>
      </c>
      <c r="V22" s="81">
        <v>1</v>
      </c>
      <c r="W22" s="77">
        <f>T22+V22</f>
        <v>23</v>
      </c>
      <c r="X22" s="75">
        <v>21</v>
      </c>
      <c r="Y22" s="4"/>
      <c r="Z22" s="108">
        <f t="shared" si="9"/>
        <v>79</v>
      </c>
      <c r="AA22" s="109" t="s">
        <v>85</v>
      </c>
      <c r="AB22" s="84">
        <v>16</v>
      </c>
      <c r="AC22" s="85">
        <v>10</v>
      </c>
      <c r="AD22" s="85">
        <v>5</v>
      </c>
      <c r="AE22" s="131">
        <f t="shared" si="2"/>
        <v>31</v>
      </c>
      <c r="AF22" s="20"/>
      <c r="AG22" s="87">
        <f t="shared" si="3"/>
        <v>22.666666666666668</v>
      </c>
      <c r="AH22" s="125">
        <f t="shared" si="4"/>
        <v>2.1581920903954788</v>
      </c>
      <c r="AI22" s="89">
        <f t="shared" si="5"/>
        <v>24.824858757062145</v>
      </c>
      <c r="AJ22" s="90">
        <f t="shared" ref="AJ22:AJ27" si="12">AI22*$AJ$29</f>
        <v>24.685393258426966</v>
      </c>
      <c r="AK22" s="12"/>
      <c r="AL22" s="126">
        <f t="shared" si="7"/>
        <v>2.0187265917602986</v>
      </c>
      <c r="AM22" s="92">
        <v>24.7</v>
      </c>
      <c r="AO22" s="87">
        <f t="shared" si="10"/>
        <v>24.7</v>
      </c>
      <c r="AP22" s="94" t="str">
        <f t="shared" si="8"/>
        <v>BURNETT</v>
      </c>
      <c r="AQ22" s="45"/>
    </row>
    <row r="23" spans="1:86" ht="15.6" x14ac:dyDescent="0.25">
      <c r="A23" s="68"/>
      <c r="B23" s="116">
        <v>22</v>
      </c>
      <c r="C23" s="68"/>
      <c r="D23" s="68"/>
      <c r="E23" s="68"/>
      <c r="F23" s="68">
        <v>13</v>
      </c>
      <c r="G23" s="68">
        <v>11</v>
      </c>
      <c r="H23" s="68"/>
      <c r="I23" s="68"/>
      <c r="J23" s="68">
        <v>19</v>
      </c>
      <c r="K23" s="110">
        <v>13.9</v>
      </c>
      <c r="L23" s="72" t="s">
        <v>59</v>
      </c>
      <c r="M23" s="73" t="s">
        <v>86</v>
      </c>
      <c r="N23" s="74">
        <v>13</v>
      </c>
      <c r="O23" s="75">
        <v>33</v>
      </c>
      <c r="P23" s="76"/>
      <c r="Q23" s="77">
        <f t="shared" si="11"/>
        <v>13</v>
      </c>
      <c r="R23" s="128" t="s">
        <v>63</v>
      </c>
      <c r="S23" s="100">
        <v>-1</v>
      </c>
      <c r="T23" s="80">
        <f t="shared" si="1"/>
        <v>12</v>
      </c>
      <c r="U23" s="75">
        <v>18</v>
      </c>
      <c r="V23" s="81" t="s">
        <v>87</v>
      </c>
      <c r="W23" s="77">
        <f>12+1+3+1</f>
        <v>17</v>
      </c>
      <c r="X23" s="75">
        <v>28</v>
      </c>
      <c r="Y23" s="4"/>
      <c r="Z23" s="108">
        <f t="shared" si="9"/>
        <v>79</v>
      </c>
      <c r="AA23" s="109">
        <v>16</v>
      </c>
      <c r="AB23" s="84">
        <v>13</v>
      </c>
      <c r="AC23" s="85">
        <v>8</v>
      </c>
      <c r="AD23" s="85">
        <v>10</v>
      </c>
      <c r="AE23" s="131">
        <f t="shared" si="2"/>
        <v>31</v>
      </c>
      <c r="AF23" s="20"/>
      <c r="AG23" s="87">
        <f t="shared" si="3"/>
        <v>14</v>
      </c>
      <c r="AH23" s="125">
        <f t="shared" si="4"/>
        <v>2.1581920903954788</v>
      </c>
      <c r="AI23" s="89">
        <f t="shared" si="5"/>
        <v>16.158192090395477</v>
      </c>
      <c r="AJ23" s="90">
        <f t="shared" si="12"/>
        <v>16.067415730337078</v>
      </c>
      <c r="AK23" s="12"/>
      <c r="AL23" s="126">
        <f t="shared" si="7"/>
        <v>2.0674157303370784</v>
      </c>
      <c r="AM23" s="92">
        <v>16.100000000000001</v>
      </c>
      <c r="AN23" s="114" t="s">
        <v>88</v>
      </c>
      <c r="AO23" s="87">
        <f t="shared" si="10"/>
        <v>16.100000000000001</v>
      </c>
      <c r="AP23" s="94" t="str">
        <f t="shared" si="8"/>
        <v>ENTWISLE</v>
      </c>
      <c r="AQ23" s="45"/>
    </row>
    <row r="24" spans="1:86" ht="15.6" x14ac:dyDescent="0.25">
      <c r="A24" s="95"/>
      <c r="B24" s="119">
        <v>20</v>
      </c>
      <c r="C24" s="68">
        <v>13</v>
      </c>
      <c r="D24" s="120">
        <v>13</v>
      </c>
      <c r="E24" s="68">
        <v>12</v>
      </c>
      <c r="F24" s="68">
        <v>12</v>
      </c>
      <c r="G24" s="68">
        <v>15</v>
      </c>
      <c r="H24" s="68">
        <v>15</v>
      </c>
      <c r="I24" s="105"/>
      <c r="J24" s="105">
        <v>16</v>
      </c>
      <c r="K24" s="71">
        <v>15.4</v>
      </c>
      <c r="L24" s="72" t="s">
        <v>55</v>
      </c>
      <c r="M24" s="73" t="s">
        <v>89</v>
      </c>
      <c r="N24" s="74">
        <v>15</v>
      </c>
      <c r="O24" s="101">
        <v>38</v>
      </c>
      <c r="P24" s="107">
        <v>-4</v>
      </c>
      <c r="Q24" s="77">
        <f t="shared" si="11"/>
        <v>11</v>
      </c>
      <c r="R24" s="78" t="s">
        <v>90</v>
      </c>
      <c r="S24" s="100">
        <v>-1</v>
      </c>
      <c r="T24" s="80">
        <f t="shared" si="1"/>
        <v>10</v>
      </c>
      <c r="U24" s="118">
        <v>13</v>
      </c>
      <c r="V24" s="76" t="s">
        <v>91</v>
      </c>
      <c r="W24" s="77">
        <f>10+1+5+1</f>
        <v>17</v>
      </c>
      <c r="X24" s="75">
        <v>28</v>
      </c>
      <c r="Y24" s="132"/>
      <c r="Z24" s="108">
        <f t="shared" si="9"/>
        <v>79</v>
      </c>
      <c r="AA24" s="109">
        <v>17</v>
      </c>
      <c r="AB24" s="84">
        <v>16</v>
      </c>
      <c r="AC24" s="85">
        <v>4</v>
      </c>
      <c r="AD24" s="85">
        <v>6</v>
      </c>
      <c r="AE24" s="104">
        <f t="shared" si="2"/>
        <v>26</v>
      </c>
      <c r="AF24" s="20"/>
      <c r="AG24" s="87">
        <f t="shared" si="3"/>
        <v>14</v>
      </c>
      <c r="AH24" s="125">
        <f t="shared" si="4"/>
        <v>2.1581920903954788</v>
      </c>
      <c r="AI24" s="89">
        <f t="shared" si="5"/>
        <v>16.158192090395477</v>
      </c>
      <c r="AJ24" s="90">
        <f t="shared" si="12"/>
        <v>16.067415730337078</v>
      </c>
      <c r="AL24" s="126">
        <f t="shared" si="7"/>
        <v>2.0674157303370784</v>
      </c>
      <c r="AM24" s="92">
        <v>16.100000000000001</v>
      </c>
      <c r="AO24" s="87">
        <f t="shared" si="10"/>
        <v>16.100000000000001</v>
      </c>
      <c r="AP24" s="94" t="str">
        <f t="shared" si="8"/>
        <v>WILKS</v>
      </c>
      <c r="AQ24" s="45"/>
    </row>
    <row r="25" spans="1:86" ht="15.6" x14ac:dyDescent="0.25">
      <c r="A25" s="70">
        <v>18</v>
      </c>
      <c r="B25" s="68">
        <v>18</v>
      </c>
      <c r="C25" s="68">
        <v>18</v>
      </c>
      <c r="D25" s="68">
        <v>17</v>
      </c>
      <c r="E25" s="68">
        <v>18</v>
      </c>
      <c r="F25" s="68">
        <v>16</v>
      </c>
      <c r="G25" s="68">
        <v>13</v>
      </c>
      <c r="H25" s="68">
        <v>14</v>
      </c>
      <c r="I25" s="68">
        <v>18</v>
      </c>
      <c r="J25" s="68">
        <v>15</v>
      </c>
      <c r="K25" s="110">
        <v>15.8</v>
      </c>
      <c r="L25" s="72" t="s">
        <v>92</v>
      </c>
      <c r="M25" s="73" t="s">
        <v>80</v>
      </c>
      <c r="N25" s="111">
        <v>17</v>
      </c>
      <c r="O25" s="75">
        <v>33</v>
      </c>
      <c r="P25" s="76"/>
      <c r="Q25" s="77">
        <f t="shared" si="11"/>
        <v>17</v>
      </c>
      <c r="R25" s="78" t="s">
        <v>90</v>
      </c>
      <c r="S25" s="79"/>
      <c r="T25" s="80">
        <f t="shared" si="1"/>
        <v>17</v>
      </c>
      <c r="U25" s="75">
        <v>15</v>
      </c>
      <c r="V25" s="81" t="s">
        <v>93</v>
      </c>
      <c r="W25" s="77">
        <f>17+4+1</f>
        <v>22</v>
      </c>
      <c r="X25" s="75">
        <v>25</v>
      </c>
      <c r="Y25" s="4"/>
      <c r="Z25" s="108">
        <f t="shared" si="9"/>
        <v>73</v>
      </c>
      <c r="AA25" s="109">
        <v>18</v>
      </c>
      <c r="AB25" s="84">
        <v>15</v>
      </c>
      <c r="AC25" s="85">
        <v>5</v>
      </c>
      <c r="AD25" s="85">
        <v>11</v>
      </c>
      <c r="AE25" s="86">
        <f t="shared" si="2"/>
        <v>31</v>
      </c>
      <c r="AF25" s="20"/>
      <c r="AG25" s="87">
        <f t="shared" si="3"/>
        <v>18.666666666666668</v>
      </c>
      <c r="AH25" s="125">
        <f t="shared" si="4"/>
        <v>4.1581920903954783</v>
      </c>
      <c r="AI25" s="89">
        <f t="shared" si="5"/>
        <v>22.824858757062145</v>
      </c>
      <c r="AJ25" s="90">
        <f t="shared" si="12"/>
        <v>22.696629213483146</v>
      </c>
      <c r="AK25" s="12"/>
      <c r="AL25" s="126">
        <f t="shared" si="7"/>
        <v>4.0299625468164777</v>
      </c>
      <c r="AM25" s="92">
        <v>22.7</v>
      </c>
      <c r="AO25" s="87">
        <f t="shared" si="10"/>
        <v>22.7</v>
      </c>
      <c r="AP25" s="94" t="str">
        <f t="shared" si="8"/>
        <v>TAYLOR</v>
      </c>
      <c r="AQ25" s="45" t="s">
        <v>52</v>
      </c>
    </row>
    <row r="26" spans="1:86" s="12" customFormat="1" ht="15.6" x14ac:dyDescent="0.25">
      <c r="A26" s="70">
        <v>27</v>
      </c>
      <c r="B26" s="68">
        <v>23</v>
      </c>
      <c r="C26" s="68">
        <v>21</v>
      </c>
      <c r="D26" s="68">
        <v>21</v>
      </c>
      <c r="E26" s="68">
        <v>23</v>
      </c>
      <c r="F26" s="68">
        <v>17</v>
      </c>
      <c r="G26" s="68">
        <v>14</v>
      </c>
      <c r="H26" s="68">
        <v>20</v>
      </c>
      <c r="I26" s="68">
        <v>23</v>
      </c>
      <c r="J26" s="68">
        <v>23</v>
      </c>
      <c r="K26" s="110">
        <v>16.3</v>
      </c>
      <c r="L26" s="72" t="s">
        <v>94</v>
      </c>
      <c r="M26" s="73" t="s">
        <v>95</v>
      </c>
      <c r="N26" s="74">
        <v>18</v>
      </c>
      <c r="O26" s="75">
        <v>32</v>
      </c>
      <c r="P26" s="81"/>
      <c r="Q26" s="77">
        <f t="shared" si="11"/>
        <v>18</v>
      </c>
      <c r="R26" s="78" t="s">
        <v>63</v>
      </c>
      <c r="S26" s="79"/>
      <c r="T26" s="80">
        <f t="shared" si="1"/>
        <v>18</v>
      </c>
      <c r="U26" s="75">
        <v>21</v>
      </c>
      <c r="V26" s="81">
        <v>2</v>
      </c>
      <c r="W26" s="77">
        <f>T26+V26</f>
        <v>20</v>
      </c>
      <c r="X26" s="118">
        <v>16</v>
      </c>
      <c r="Y26" s="4"/>
      <c r="Z26" s="133">
        <f t="shared" si="9"/>
        <v>69</v>
      </c>
      <c r="AA26" s="109">
        <v>19</v>
      </c>
      <c r="AB26" s="84">
        <v>14</v>
      </c>
      <c r="AC26" s="85">
        <v>8</v>
      </c>
      <c r="AD26" s="85">
        <v>5</v>
      </c>
      <c r="AE26" s="86">
        <f t="shared" si="2"/>
        <v>27</v>
      </c>
      <c r="AF26" s="20"/>
      <c r="AG26" s="87">
        <f t="shared" si="3"/>
        <v>18.666666666666668</v>
      </c>
      <c r="AH26" s="125">
        <f t="shared" si="4"/>
        <v>5.4915254237288122</v>
      </c>
      <c r="AI26" s="89">
        <f t="shared" si="5"/>
        <v>24.158192090395481</v>
      </c>
      <c r="AJ26" s="90">
        <f t="shared" si="12"/>
        <v>24.022471910112362</v>
      </c>
      <c r="AL26" s="126">
        <f t="shared" si="7"/>
        <v>5.355805243445694</v>
      </c>
      <c r="AM26" s="92">
        <v>24.1</v>
      </c>
      <c r="AN26" s="2"/>
      <c r="AO26" s="87">
        <f t="shared" si="10"/>
        <v>24.1</v>
      </c>
      <c r="AP26" s="94" t="str">
        <f t="shared" si="8"/>
        <v>BROWN</v>
      </c>
      <c r="AQ26" s="45"/>
    </row>
    <row r="27" spans="1:86" ht="15.6" x14ac:dyDescent="0.25">
      <c r="A27" s="68"/>
      <c r="B27" s="70">
        <v>9</v>
      </c>
      <c r="C27" s="68"/>
      <c r="D27" s="68"/>
      <c r="E27" s="68"/>
      <c r="F27" s="68"/>
      <c r="G27" s="68"/>
      <c r="H27" s="68"/>
      <c r="I27" s="68"/>
      <c r="J27" s="68"/>
      <c r="K27" s="68"/>
      <c r="L27" s="72" t="s">
        <v>68</v>
      </c>
      <c r="M27" s="73" t="s">
        <v>96</v>
      </c>
      <c r="N27" s="111">
        <v>7</v>
      </c>
      <c r="O27" s="128" t="s">
        <v>57</v>
      </c>
      <c r="P27" s="76"/>
      <c r="Q27" s="77">
        <f t="shared" si="11"/>
        <v>7</v>
      </c>
      <c r="R27" s="78" t="s">
        <v>51</v>
      </c>
      <c r="S27" s="100">
        <v>-1</v>
      </c>
      <c r="T27" s="80">
        <f t="shared" si="1"/>
        <v>6</v>
      </c>
      <c r="U27" s="75">
        <v>32</v>
      </c>
      <c r="V27" s="81" t="s">
        <v>97</v>
      </c>
      <c r="W27" s="77">
        <f>6+1-1</f>
        <v>6</v>
      </c>
      <c r="X27" s="75">
        <v>31</v>
      </c>
      <c r="Y27" s="113"/>
      <c r="Z27" s="134">
        <f>U27+X27</f>
        <v>63</v>
      </c>
      <c r="AA27" s="135" t="s">
        <v>98</v>
      </c>
      <c r="AB27" s="84"/>
      <c r="AC27" s="85">
        <v>16</v>
      </c>
      <c r="AD27" s="85">
        <v>14</v>
      </c>
      <c r="AE27" s="86">
        <f t="shared" si="2"/>
        <v>30</v>
      </c>
      <c r="AF27" s="20"/>
      <c r="AG27" s="87">
        <f>SUM(T27+W27)/2</f>
        <v>6</v>
      </c>
      <c r="AH27" s="136">
        <f>SUM($Z$32*2/3-Z27)/2</f>
        <v>-3.0084745762711869</v>
      </c>
      <c r="AI27" s="89">
        <f t="shared" si="5"/>
        <v>2.9915254237288131</v>
      </c>
      <c r="AJ27" s="90">
        <f t="shared" si="12"/>
        <v>2.9747191011235952</v>
      </c>
      <c r="AK27" s="12"/>
      <c r="AL27" s="91">
        <f t="shared" si="7"/>
        <v>-3.0252808988764048</v>
      </c>
      <c r="AM27" s="92">
        <v>3</v>
      </c>
      <c r="AN27" s="76"/>
      <c r="AO27" s="87">
        <f t="shared" si="10"/>
        <v>3</v>
      </c>
      <c r="AP27" s="94" t="str">
        <f t="shared" si="8"/>
        <v>ELSON</v>
      </c>
      <c r="AQ27" s="12"/>
    </row>
    <row r="28" spans="1:86" s="7" customFormat="1" ht="16.2" thickBot="1" x14ac:dyDescent="0.3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9"/>
      <c r="M28" s="140"/>
      <c r="N28" s="141"/>
      <c r="O28" s="142"/>
      <c r="P28" s="143"/>
      <c r="Q28" s="144"/>
      <c r="R28" s="145"/>
      <c r="S28" s="146"/>
      <c r="T28" s="147"/>
      <c r="U28" s="148"/>
      <c r="V28" s="149"/>
      <c r="W28" s="150"/>
      <c r="X28" s="148"/>
      <c r="Y28" s="149"/>
      <c r="Z28" s="151"/>
      <c r="AA28" s="152"/>
      <c r="AB28" s="153"/>
      <c r="AC28" s="154"/>
      <c r="AD28" s="154"/>
      <c r="AE28" s="155"/>
      <c r="AF28" s="154"/>
      <c r="AG28" s="156"/>
      <c r="AH28" s="143"/>
      <c r="AI28" s="156"/>
      <c r="AJ28" s="157"/>
      <c r="AK28" s="154"/>
      <c r="AL28" s="154"/>
      <c r="AM28" s="158"/>
      <c r="AN28" s="154"/>
      <c r="AO28" s="143"/>
      <c r="AQ28" s="20"/>
    </row>
    <row r="29" spans="1:86" ht="13.8" thickBo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f>SUM(O8:O27)</f>
        <v>619</v>
      </c>
      <c r="P29" s="124"/>
      <c r="Q29" s="109"/>
      <c r="R29" s="159"/>
      <c r="S29" s="160" t="s">
        <v>99</v>
      </c>
      <c r="T29" s="132"/>
      <c r="U29" s="7">
        <f>SUM(U8:U27)</f>
        <v>529</v>
      </c>
      <c r="V29" s="132"/>
      <c r="W29" s="109"/>
      <c r="X29" s="7">
        <f>SUM(X8:X27)</f>
        <v>533</v>
      </c>
      <c r="Y29" s="159" t="s">
        <v>100</v>
      </c>
      <c r="Z29" s="132">
        <f>O29+U29+X29</f>
        <v>1681</v>
      </c>
      <c r="AA29" s="30"/>
      <c r="AB29" s="132"/>
      <c r="AC29" s="132"/>
      <c r="AD29" s="132"/>
      <c r="AE29" s="132"/>
      <c r="AF29" s="132"/>
      <c r="AG29" s="12"/>
      <c r="AI29" s="12"/>
      <c r="AJ29" s="161">
        <f>AJ21/AI21</f>
        <v>0.99438202247191021</v>
      </c>
      <c r="AK29" s="132"/>
      <c r="AL29" s="132"/>
      <c r="AM29" s="162"/>
      <c r="AN29" s="20"/>
      <c r="AO29" s="132"/>
      <c r="AP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</row>
    <row r="30" spans="1:8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63">
        <v>19</v>
      </c>
      <c r="P30" s="124"/>
      <c r="Q30" s="109"/>
      <c r="R30" s="159"/>
      <c r="S30" s="132"/>
      <c r="T30" s="132"/>
      <c r="U30" s="163">
        <v>20</v>
      </c>
      <c r="V30" s="132"/>
      <c r="W30" s="109"/>
      <c r="X30" s="163">
        <v>20</v>
      </c>
      <c r="Y30" s="113" t="s">
        <v>101</v>
      </c>
      <c r="Z30" s="132">
        <f>O30+U30+X30</f>
        <v>59</v>
      </c>
      <c r="AB30" s="42" t="s">
        <v>102</v>
      </c>
      <c r="AC30" s="43"/>
      <c r="AD30" s="43"/>
      <c r="AE30" s="164"/>
      <c r="AF30" s="20"/>
      <c r="AG30" s="12"/>
      <c r="AI30" s="20"/>
      <c r="AJ30" s="20"/>
      <c r="AK30" s="132"/>
      <c r="AL30" s="132"/>
      <c r="AM30" s="162"/>
      <c r="AN30" s="20"/>
      <c r="AP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</row>
    <row r="31" spans="1:86" ht="13.8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65">
        <f>O29/O30</f>
        <v>32.578947368421055</v>
      </c>
      <c r="P31" s="124"/>
      <c r="Q31" s="109"/>
      <c r="R31" s="159"/>
      <c r="S31" s="132"/>
      <c r="T31" s="132"/>
      <c r="U31" s="165">
        <f>U29/U30</f>
        <v>26.45</v>
      </c>
      <c r="V31" s="132"/>
      <c r="W31" s="109"/>
      <c r="X31" s="165">
        <f>X29/X30</f>
        <v>26.65</v>
      </c>
      <c r="Y31" s="113" t="s">
        <v>103</v>
      </c>
      <c r="Z31" s="166">
        <f>Z29/Z30</f>
        <v>28.491525423728813</v>
      </c>
      <c r="AB31" s="167" t="s">
        <v>104</v>
      </c>
      <c r="AC31" s="12"/>
      <c r="AD31" s="12"/>
      <c r="AE31" s="168"/>
      <c r="AG31" s="12"/>
      <c r="AI31" s="20"/>
      <c r="AJ31" s="20"/>
      <c r="AK31" s="132"/>
      <c r="AL31" s="132"/>
      <c r="AM31" s="162"/>
      <c r="AN31" s="20"/>
      <c r="AP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</row>
    <row r="32" spans="1:86" ht="13.8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24"/>
      <c r="Q32" s="109"/>
      <c r="R32" s="159"/>
      <c r="S32" s="132"/>
      <c r="T32" s="132"/>
      <c r="U32" s="169"/>
      <c r="V32" s="132"/>
      <c r="W32" s="109"/>
      <c r="X32" s="132"/>
      <c r="Y32" s="113" t="s">
        <v>105</v>
      </c>
      <c r="Z32" s="170">
        <f>Z31*3</f>
        <v>85.474576271186436</v>
      </c>
      <c r="AB32" s="167" t="s">
        <v>106</v>
      </c>
      <c r="AC32" s="45"/>
      <c r="AD32" s="45"/>
      <c r="AE32" s="171"/>
      <c r="AG32" s="12"/>
      <c r="AI32" s="20"/>
      <c r="AJ32" s="20"/>
      <c r="AK32" s="132"/>
      <c r="AL32" s="132"/>
      <c r="AM32" s="162"/>
      <c r="AN32" s="20"/>
      <c r="AP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</row>
    <row r="33" spans="1:43" ht="15.6" x14ac:dyDescent="0.25">
      <c r="A33" s="62" t="s">
        <v>107</v>
      </c>
      <c r="B33" s="62" t="s">
        <v>108</v>
      </c>
      <c r="C33" s="62"/>
      <c r="D33" s="62"/>
      <c r="E33" s="62"/>
      <c r="F33" s="62"/>
      <c r="G33" s="62"/>
      <c r="H33" s="62"/>
      <c r="I33" s="4"/>
      <c r="J33" s="4"/>
      <c r="K33" s="4"/>
      <c r="L33" s="4"/>
      <c r="M33" s="4"/>
      <c r="N33" s="4"/>
      <c r="O33" s="4"/>
      <c r="P33" s="4"/>
      <c r="W33" s="7"/>
      <c r="Y33" s="172"/>
      <c r="AB33" s="173" t="s">
        <v>109</v>
      </c>
      <c r="AC33" s="12"/>
      <c r="AD33" s="12"/>
      <c r="AE33" s="168"/>
      <c r="AF33" s="20"/>
      <c r="AG33" s="124"/>
      <c r="AH33" s="124"/>
      <c r="AI33" s="124"/>
      <c r="AJ33" s="124"/>
      <c r="AK33" s="20"/>
      <c r="AL33" s="20"/>
      <c r="AM33" s="123"/>
      <c r="AO33" s="12"/>
      <c r="AP33" s="12"/>
    </row>
    <row r="34" spans="1:43" ht="16.2" thickBot="1" x14ac:dyDescent="0.3">
      <c r="A34" s="4" t="s">
        <v>110</v>
      </c>
      <c r="B34" s="4"/>
      <c r="C34" s="4"/>
      <c r="D34" s="4" t="s">
        <v>111</v>
      </c>
      <c r="E34" s="4"/>
      <c r="F34" s="4"/>
      <c r="J34" s="4"/>
      <c r="K34" s="4"/>
      <c r="L34" s="4"/>
      <c r="M34" s="4" t="s">
        <v>112</v>
      </c>
      <c r="N34" s="4"/>
      <c r="O34" s="174">
        <v>38139</v>
      </c>
      <c r="P34" s="4"/>
      <c r="W34" s="7"/>
      <c r="AB34" s="175" t="s">
        <v>113</v>
      </c>
      <c r="AC34" s="176"/>
      <c r="AD34" s="176"/>
      <c r="AE34" s="177"/>
      <c r="AF34" s="20"/>
      <c r="AG34" s="124"/>
      <c r="AH34" s="124"/>
      <c r="AI34" s="124"/>
      <c r="AJ34" s="124"/>
      <c r="AK34" s="20"/>
      <c r="AL34" s="20"/>
      <c r="AM34" s="76"/>
      <c r="AO34" s="12"/>
      <c r="AP34" s="12"/>
    </row>
    <row r="35" spans="1:43" ht="15.6" x14ac:dyDescent="0.25">
      <c r="A35" s="163" t="s">
        <v>114</v>
      </c>
      <c r="B35" s="4"/>
      <c r="C35" s="4"/>
      <c r="D35" s="178" t="s">
        <v>115</v>
      </c>
      <c r="E35" s="179"/>
      <c r="F35" s="180">
        <v>2</v>
      </c>
      <c r="G35" s="181" t="s">
        <v>116</v>
      </c>
      <c r="H35" s="24"/>
      <c r="I35" s="24"/>
      <c r="J35" s="7"/>
      <c r="M35" s="163" t="s">
        <v>114</v>
      </c>
      <c r="N35" s="2" t="s">
        <v>117</v>
      </c>
      <c r="O35" s="180">
        <v>2</v>
      </c>
      <c r="P35" s="24" t="s">
        <v>118</v>
      </c>
      <c r="Q35" s="24"/>
      <c r="R35" s="7"/>
      <c r="S35" s="7"/>
      <c r="T35" s="7"/>
      <c r="U35" s="7"/>
      <c r="W35" s="7"/>
      <c r="AG35" s="124"/>
      <c r="AH35" s="124"/>
      <c r="AI35" s="124"/>
      <c r="AJ35" s="124"/>
      <c r="AK35" s="20"/>
      <c r="AL35" s="20"/>
      <c r="AM35" s="123"/>
      <c r="AO35" s="12"/>
      <c r="AP35" s="12"/>
    </row>
    <row r="36" spans="1:43" x14ac:dyDescent="0.25">
      <c r="A36" s="163" t="s">
        <v>119</v>
      </c>
      <c r="B36" s="4"/>
      <c r="C36" s="4"/>
      <c r="D36" s="178" t="s">
        <v>115</v>
      </c>
      <c r="E36" s="4"/>
      <c r="F36" s="180">
        <v>1</v>
      </c>
      <c r="G36" s="181" t="s">
        <v>120</v>
      </c>
      <c r="H36" s="24"/>
      <c r="I36" s="24"/>
      <c r="M36" s="163" t="s">
        <v>119</v>
      </c>
      <c r="N36" s="2" t="s">
        <v>117</v>
      </c>
      <c r="O36" s="180">
        <v>1</v>
      </c>
      <c r="P36" s="24" t="s">
        <v>121</v>
      </c>
      <c r="Q36" s="24"/>
      <c r="W36" s="7"/>
      <c r="AG36" s="169"/>
      <c r="AH36" s="169"/>
      <c r="AI36" s="169"/>
      <c r="AJ36" s="169"/>
    </row>
    <row r="37" spans="1:43" x14ac:dyDescent="0.25">
      <c r="A37" s="182" t="s">
        <v>122</v>
      </c>
      <c r="B37" s="182"/>
      <c r="C37" s="182"/>
      <c r="D37" s="183"/>
      <c r="E37" s="182"/>
      <c r="F37" s="182"/>
      <c r="G37" s="182"/>
      <c r="H37" s="182"/>
      <c r="I37" s="182"/>
      <c r="J37" s="182"/>
      <c r="K37" s="184"/>
      <c r="L37" s="184"/>
      <c r="M37" s="163"/>
      <c r="W37" s="7"/>
      <c r="AG37" s="20"/>
      <c r="AH37" s="20"/>
      <c r="AI37" s="20"/>
      <c r="AJ37" s="20"/>
    </row>
    <row r="38" spans="1:43" ht="13.8" thickBot="1" x14ac:dyDescent="0.3">
      <c r="A38" s="185"/>
      <c r="B38" s="132"/>
      <c r="C38" s="132"/>
      <c r="D38" s="186"/>
      <c r="E38" s="4"/>
      <c r="F38" s="19"/>
      <c r="W38" s="7"/>
      <c r="AG38" s="20"/>
      <c r="AH38" s="20"/>
      <c r="AI38" s="20"/>
      <c r="AJ38" s="20"/>
      <c r="AM38" s="20"/>
      <c r="AN38" s="20"/>
      <c r="AO38" s="20"/>
      <c r="AP38" s="20"/>
    </row>
    <row r="39" spans="1:43" x14ac:dyDescent="0.25">
      <c r="A39" s="4" t="s">
        <v>123</v>
      </c>
      <c r="B39" s="4"/>
      <c r="C39" s="4"/>
      <c r="D39" s="4"/>
      <c r="E39" s="4"/>
      <c r="F39" s="4"/>
      <c r="G39" s="4"/>
      <c r="H39" s="4"/>
      <c r="I39" s="4"/>
      <c r="J39" s="4"/>
      <c r="S39" s="187" t="s">
        <v>124</v>
      </c>
      <c r="T39" s="43"/>
      <c r="U39" s="43"/>
      <c r="V39" s="188"/>
      <c r="W39" s="43" t="s">
        <v>125</v>
      </c>
      <c r="X39" s="43"/>
      <c r="Y39" s="189"/>
      <c r="AG39" s="20"/>
      <c r="AH39" s="20"/>
      <c r="AI39" s="20"/>
      <c r="AJ39" s="20"/>
      <c r="AM39" s="20"/>
      <c r="AN39" s="20"/>
      <c r="AO39" s="20"/>
      <c r="AP39" s="20"/>
    </row>
    <row r="40" spans="1:43" x14ac:dyDescent="0.25">
      <c r="A40" s="2" t="s">
        <v>114</v>
      </c>
      <c r="D40" s="172" t="s">
        <v>115</v>
      </c>
      <c r="F40" s="6">
        <v>5</v>
      </c>
      <c r="G40" s="2" t="s">
        <v>126</v>
      </c>
      <c r="M40" s="2" t="s">
        <v>127</v>
      </c>
      <c r="N40" s="2" t="s">
        <v>117</v>
      </c>
      <c r="O40" s="6">
        <v>5</v>
      </c>
      <c r="P40" s="2" t="s">
        <v>126</v>
      </c>
      <c r="S40" s="167"/>
      <c r="T40" s="45"/>
      <c r="U40" s="45"/>
      <c r="V40" s="45"/>
      <c r="W40" s="45"/>
      <c r="X40" s="45" t="s">
        <v>128</v>
      </c>
      <c r="Y40" s="171"/>
      <c r="AG40" s="20"/>
      <c r="AH40" s="20"/>
      <c r="AI40" s="20"/>
      <c r="AJ40" s="20"/>
      <c r="AM40" s="124"/>
      <c r="AN40" s="20"/>
      <c r="AO40" s="20"/>
      <c r="AP40" s="20"/>
    </row>
    <row r="41" spans="1:43" x14ac:dyDescent="0.25">
      <c r="A41" s="2" t="s">
        <v>119</v>
      </c>
      <c r="D41" s="172" t="s">
        <v>115</v>
      </c>
      <c r="F41" s="6">
        <v>4</v>
      </c>
      <c r="G41" s="2" t="s">
        <v>126</v>
      </c>
      <c r="M41" s="190" t="s">
        <v>129</v>
      </c>
      <c r="N41" s="2" t="s">
        <v>117</v>
      </c>
      <c r="O41" s="6">
        <v>4</v>
      </c>
      <c r="P41" s="2" t="s">
        <v>126</v>
      </c>
      <c r="S41" s="191">
        <v>1995</v>
      </c>
      <c r="T41" s="12" t="s">
        <v>130</v>
      </c>
      <c r="U41" s="12"/>
      <c r="V41" s="12"/>
      <c r="W41" s="12" t="s">
        <v>131</v>
      </c>
      <c r="X41" s="192">
        <v>21.3</v>
      </c>
      <c r="Y41" s="193" t="s">
        <v>132</v>
      </c>
      <c r="AG41" s="20"/>
      <c r="AH41" s="20"/>
      <c r="AI41" s="20"/>
      <c r="AJ41" s="20"/>
      <c r="AM41" s="124"/>
      <c r="AN41" s="124"/>
      <c r="AO41" s="124"/>
      <c r="AP41" s="20"/>
    </row>
    <row r="42" spans="1:43" ht="15.6" x14ac:dyDescent="0.25">
      <c r="A42" s="2" t="s">
        <v>133</v>
      </c>
      <c r="D42" s="172" t="s">
        <v>115</v>
      </c>
      <c r="F42" s="6">
        <v>3</v>
      </c>
      <c r="G42" s="2" t="s">
        <v>126</v>
      </c>
      <c r="M42" s="2" t="s">
        <v>134</v>
      </c>
      <c r="N42" s="2" t="s">
        <v>117</v>
      </c>
      <c r="O42" s="6">
        <v>4</v>
      </c>
      <c r="P42" s="2" t="s">
        <v>126</v>
      </c>
      <c r="S42" s="191">
        <v>1996</v>
      </c>
      <c r="T42" s="12" t="s">
        <v>135</v>
      </c>
      <c r="U42" s="12"/>
      <c r="V42" s="12"/>
      <c r="W42" s="12" t="s">
        <v>136</v>
      </c>
      <c r="X42" s="192">
        <v>25.5</v>
      </c>
      <c r="Y42" s="168" t="s">
        <v>137</v>
      </c>
      <c r="AG42" s="20"/>
      <c r="AH42" s="20"/>
      <c r="AI42" s="20"/>
      <c r="AJ42" s="20"/>
      <c r="AM42" s="20"/>
      <c r="AN42" s="20"/>
      <c r="AO42" s="20"/>
      <c r="AP42" s="194"/>
      <c r="AQ42" s="12"/>
    </row>
    <row r="43" spans="1:43" ht="15.6" x14ac:dyDescent="0.25">
      <c r="A43" s="2" t="s">
        <v>138</v>
      </c>
      <c r="D43" s="172" t="s">
        <v>115</v>
      </c>
      <c r="F43" s="6">
        <v>2</v>
      </c>
      <c r="G43" s="2" t="s">
        <v>126</v>
      </c>
      <c r="H43" s="172"/>
      <c r="I43" s="172"/>
      <c r="J43" s="172"/>
      <c r="M43" s="2" t="s">
        <v>139</v>
      </c>
      <c r="N43" s="2" t="s">
        <v>117</v>
      </c>
      <c r="O43" s="6">
        <v>2</v>
      </c>
      <c r="P43" s="2" t="s">
        <v>126</v>
      </c>
      <c r="S43" s="191">
        <v>1997</v>
      </c>
      <c r="T43" s="12" t="s">
        <v>140</v>
      </c>
      <c r="U43" s="12"/>
      <c r="V43" s="12"/>
      <c r="W43" s="12" t="s">
        <v>141</v>
      </c>
      <c r="X43" s="192">
        <v>17.3</v>
      </c>
      <c r="Y43" s="168" t="s">
        <v>142</v>
      </c>
      <c r="AH43" s="20"/>
      <c r="AI43" s="20"/>
      <c r="AJ43" s="20"/>
      <c r="AM43" s="20"/>
      <c r="AN43" s="20"/>
      <c r="AO43" s="20"/>
      <c r="AP43" s="194"/>
      <c r="AQ43" s="12"/>
    </row>
    <row r="44" spans="1:43" ht="15.6" x14ac:dyDescent="0.25">
      <c r="A44" s="2" t="s">
        <v>143</v>
      </c>
      <c r="D44" s="172" t="s">
        <v>115</v>
      </c>
      <c r="F44" s="6">
        <v>1</v>
      </c>
      <c r="G44" s="2" t="s">
        <v>144</v>
      </c>
      <c r="H44" s="172"/>
      <c r="I44" s="172"/>
      <c r="J44" s="172"/>
      <c r="M44" s="2" t="s">
        <v>145</v>
      </c>
      <c r="N44" s="2" t="s">
        <v>117</v>
      </c>
      <c r="O44" s="6">
        <v>1</v>
      </c>
      <c r="P44" s="2" t="s">
        <v>144</v>
      </c>
      <c r="S44" s="191">
        <v>1998</v>
      </c>
      <c r="T44" s="12" t="s">
        <v>146</v>
      </c>
      <c r="U44" s="12"/>
      <c r="V44" s="12"/>
      <c r="W44" s="12" t="s">
        <v>147</v>
      </c>
      <c r="X44" s="192">
        <v>11</v>
      </c>
      <c r="Y44" s="168" t="s">
        <v>148</v>
      </c>
      <c r="AH44" s="20"/>
      <c r="AI44" s="20"/>
      <c r="AJ44" s="20"/>
      <c r="AM44" s="20"/>
      <c r="AN44" s="20"/>
      <c r="AO44" s="20"/>
      <c r="AP44" s="194"/>
      <c r="AQ44" s="12"/>
    </row>
    <row r="45" spans="1:43" ht="15.6" x14ac:dyDescent="0.25">
      <c r="F45" s="172"/>
      <c r="G45" s="172"/>
      <c r="H45" s="172"/>
      <c r="I45" s="172"/>
      <c r="J45" s="172"/>
      <c r="S45" s="191">
        <v>1999</v>
      </c>
      <c r="T45" s="12" t="s">
        <v>149</v>
      </c>
      <c r="U45" s="12"/>
      <c r="V45" s="12"/>
      <c r="W45" s="12" t="s">
        <v>150</v>
      </c>
      <c r="X45" s="192">
        <v>15</v>
      </c>
      <c r="Y45" s="168" t="s">
        <v>148</v>
      </c>
      <c r="AH45" s="20"/>
      <c r="AI45" s="20"/>
      <c r="AJ45" s="20"/>
      <c r="AM45" s="20"/>
      <c r="AN45" s="20"/>
      <c r="AO45" s="20"/>
      <c r="AP45" s="194"/>
      <c r="AQ45" s="12"/>
    </row>
    <row r="46" spans="1:43" ht="15.6" x14ac:dyDescent="0.25">
      <c r="A46" s="4" t="s">
        <v>151</v>
      </c>
      <c r="B46" s="4"/>
      <c r="C46" s="4"/>
      <c r="D46" s="4"/>
      <c r="S46" s="191">
        <v>2000</v>
      </c>
      <c r="T46" s="12" t="s">
        <v>152</v>
      </c>
      <c r="U46" s="12"/>
      <c r="V46" s="12"/>
      <c r="W46" s="12" t="s">
        <v>153</v>
      </c>
      <c r="X46" s="192">
        <v>19</v>
      </c>
      <c r="Y46" s="168" t="s">
        <v>154</v>
      </c>
      <c r="AH46" s="20"/>
      <c r="AI46" s="20"/>
      <c r="AJ46" s="20"/>
      <c r="AM46" s="20"/>
      <c r="AN46" s="20"/>
      <c r="AO46" s="20"/>
      <c r="AP46" s="194"/>
      <c r="AQ46" s="12"/>
    </row>
    <row r="47" spans="1:43" ht="15.6" x14ac:dyDescent="0.25">
      <c r="A47" s="2" t="s">
        <v>155</v>
      </c>
      <c r="D47" s="2" t="s">
        <v>156</v>
      </c>
      <c r="E47" s="190"/>
      <c r="F47" s="162">
        <v>2</v>
      </c>
      <c r="G47" s="7" t="s">
        <v>157</v>
      </c>
      <c r="H47" s="7"/>
      <c r="I47" s="7"/>
      <c r="J47" s="7"/>
      <c r="M47" s="2" t="s">
        <v>158</v>
      </c>
      <c r="N47" s="2" t="s">
        <v>159</v>
      </c>
      <c r="O47" s="6">
        <v>1</v>
      </c>
      <c r="P47" s="190" t="s">
        <v>144</v>
      </c>
      <c r="S47" s="191">
        <v>2001</v>
      </c>
      <c r="T47" s="12" t="s">
        <v>160</v>
      </c>
      <c r="U47" s="12"/>
      <c r="V47" s="12"/>
      <c r="W47" s="12" t="s">
        <v>161</v>
      </c>
      <c r="X47" s="192">
        <v>23</v>
      </c>
      <c r="Y47" s="168" t="s">
        <v>162</v>
      </c>
      <c r="AH47" s="20"/>
      <c r="AI47" s="20"/>
      <c r="AJ47" s="20"/>
      <c r="AM47" s="20"/>
      <c r="AN47" s="20"/>
      <c r="AO47" s="20"/>
      <c r="AP47" s="94"/>
      <c r="AQ47" s="12"/>
    </row>
    <row r="48" spans="1:43" ht="15.6" x14ac:dyDescent="0.25">
      <c r="A48" s="2" t="s">
        <v>163</v>
      </c>
      <c r="H48" s="190"/>
      <c r="I48" s="190"/>
      <c r="J48" s="190"/>
      <c r="M48" s="2" t="s">
        <v>164</v>
      </c>
      <c r="N48" s="2" t="s">
        <v>165</v>
      </c>
      <c r="S48" s="195">
        <v>2002</v>
      </c>
      <c r="T48" s="196" t="s">
        <v>166</v>
      </c>
      <c r="U48" s="12"/>
      <c r="V48" s="12"/>
      <c r="W48" s="196" t="s">
        <v>167</v>
      </c>
      <c r="X48" s="192">
        <v>9.3000000000000007</v>
      </c>
      <c r="Y48" s="197" t="s">
        <v>154</v>
      </c>
      <c r="AH48" s="20"/>
      <c r="AI48" s="20"/>
      <c r="AJ48" s="20"/>
      <c r="AM48" s="20"/>
      <c r="AN48" s="20"/>
      <c r="AO48" s="20"/>
      <c r="AP48" s="194"/>
      <c r="AQ48" s="12"/>
    </row>
    <row r="49" spans="1:43" ht="15.6" x14ac:dyDescent="0.25">
      <c r="S49" s="195">
        <v>2003</v>
      </c>
      <c r="T49" s="196" t="s">
        <v>168</v>
      </c>
      <c r="U49" s="196"/>
      <c r="V49" s="196"/>
      <c r="W49" s="196" t="s">
        <v>169</v>
      </c>
      <c r="X49" s="198">
        <v>14.7</v>
      </c>
      <c r="Y49" s="197" t="s">
        <v>170</v>
      </c>
      <c r="AH49" s="20"/>
      <c r="AI49" s="20"/>
      <c r="AJ49" s="20"/>
      <c r="AM49" s="20"/>
      <c r="AN49" s="20"/>
      <c r="AO49" s="20"/>
      <c r="AP49" s="194"/>
      <c r="AQ49" s="12"/>
    </row>
    <row r="50" spans="1:43" ht="15.6" x14ac:dyDescent="0.25">
      <c r="A50" s="4" t="s">
        <v>171</v>
      </c>
      <c r="B50" s="4"/>
      <c r="C50" s="4"/>
      <c r="D50" s="172" t="s">
        <v>115</v>
      </c>
      <c r="E50" s="172"/>
      <c r="F50" s="162">
        <v>1</v>
      </c>
      <c r="G50" s="7" t="s">
        <v>172</v>
      </c>
      <c r="H50" s="7"/>
      <c r="I50" s="7"/>
      <c r="J50" s="7"/>
      <c r="K50" s="7"/>
      <c r="L50" s="7"/>
      <c r="S50" s="195">
        <v>2004</v>
      </c>
      <c r="T50" s="196" t="s">
        <v>173</v>
      </c>
      <c r="U50" s="196"/>
      <c r="V50" s="196"/>
      <c r="W50" s="199" t="s">
        <v>136</v>
      </c>
      <c r="X50" s="198">
        <v>22</v>
      </c>
      <c r="Y50" s="197" t="s">
        <v>174</v>
      </c>
      <c r="AH50" s="20"/>
      <c r="AI50" s="20"/>
      <c r="AJ50" s="20"/>
      <c r="AM50" s="20"/>
      <c r="AN50" s="20"/>
      <c r="AO50" s="20"/>
      <c r="AP50" s="194"/>
      <c r="AQ50" s="12"/>
    </row>
    <row r="51" spans="1:43" ht="16.2" thickBot="1" x14ac:dyDescent="0.3">
      <c r="S51" s="200">
        <v>2005</v>
      </c>
      <c r="T51" s="201" t="s">
        <v>175</v>
      </c>
      <c r="U51" s="201"/>
      <c r="V51" s="201"/>
      <c r="W51" s="201" t="s">
        <v>169</v>
      </c>
      <c r="X51" s="202">
        <v>16.3</v>
      </c>
      <c r="Y51" s="203" t="s">
        <v>176</v>
      </c>
      <c r="AH51" s="20"/>
      <c r="AI51" s="20"/>
      <c r="AJ51" s="20"/>
      <c r="AM51" s="20"/>
      <c r="AN51" s="20"/>
      <c r="AO51" s="20"/>
      <c r="AP51" s="194"/>
      <c r="AQ51" s="12"/>
    </row>
    <row r="52" spans="1:43" ht="15.6" x14ac:dyDescent="0.25">
      <c r="S52" s="124"/>
      <c r="T52" s="124"/>
      <c r="U52" s="124"/>
      <c r="V52" s="124"/>
      <c r="W52" s="124"/>
      <c r="X52" s="204"/>
      <c r="Y52" s="124"/>
      <c r="Z52" s="7"/>
      <c r="AH52" s="124"/>
      <c r="AI52" s="124"/>
      <c r="AJ52" s="124"/>
      <c r="AM52" s="20"/>
      <c r="AN52" s="20"/>
      <c r="AO52" s="20"/>
      <c r="AP52" s="194"/>
      <c r="AQ52" s="12"/>
    </row>
    <row r="53" spans="1:43" ht="15.6" x14ac:dyDescent="0.25">
      <c r="A53" s="205" t="s">
        <v>177</v>
      </c>
      <c r="B53" s="206"/>
      <c r="C53" s="206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W53" s="7"/>
      <c r="AH53" s="124"/>
      <c r="AI53" s="124"/>
      <c r="AJ53" s="124"/>
      <c r="AM53" s="20"/>
      <c r="AN53" s="20"/>
      <c r="AO53" s="20"/>
      <c r="AP53" s="194"/>
      <c r="AQ53" s="12"/>
    </row>
    <row r="54" spans="1:43" ht="15.6" x14ac:dyDescent="0.25">
      <c r="A54" s="208" t="s">
        <v>178</v>
      </c>
      <c r="B54" s="208"/>
      <c r="C54" s="208"/>
      <c r="D54" s="208"/>
      <c r="E54" s="208"/>
      <c r="F54" s="208"/>
      <c r="G54" s="208"/>
      <c r="H54" s="208"/>
      <c r="I54" s="209"/>
      <c r="J54" s="209"/>
      <c r="K54" s="209"/>
      <c r="L54" s="209"/>
      <c r="M54" s="209"/>
      <c r="N54" s="209"/>
      <c r="O54" s="207"/>
      <c r="P54" s="207"/>
      <c r="Q54" s="207"/>
      <c r="R54" s="207"/>
      <c r="S54" s="207"/>
      <c r="T54" s="207"/>
      <c r="U54" s="207"/>
      <c r="AH54" s="124"/>
      <c r="AI54" s="124"/>
      <c r="AJ54" s="124"/>
      <c r="AM54" s="20"/>
      <c r="AN54" s="20"/>
      <c r="AO54" s="20"/>
      <c r="AP54" s="194"/>
      <c r="AQ54" s="12"/>
    </row>
    <row r="55" spans="1:43" ht="15.6" x14ac:dyDescent="0.25">
      <c r="A55" s="208" t="s">
        <v>179</v>
      </c>
      <c r="B55" s="208"/>
      <c r="C55" s="208"/>
      <c r="D55" s="208"/>
      <c r="E55" s="208"/>
      <c r="F55" s="208"/>
      <c r="G55" s="208"/>
      <c r="H55" s="208"/>
      <c r="I55" s="209"/>
      <c r="J55" s="209"/>
      <c r="K55" s="209"/>
      <c r="L55" s="209"/>
      <c r="M55" s="209"/>
      <c r="N55" s="209"/>
      <c r="O55" s="207"/>
      <c r="P55" s="207"/>
      <c r="Q55" s="207"/>
      <c r="R55" s="207"/>
      <c r="S55" s="207"/>
      <c r="T55" s="207"/>
      <c r="U55" s="207"/>
      <c r="AH55" s="20"/>
      <c r="AI55" s="20"/>
      <c r="AJ55" s="20"/>
      <c r="AM55" s="20"/>
      <c r="AN55" s="20"/>
      <c r="AO55" s="20"/>
      <c r="AP55" s="194"/>
      <c r="AQ55" s="12"/>
    </row>
    <row r="56" spans="1:43" ht="15.6" x14ac:dyDescent="0.25">
      <c r="A56" s="208"/>
      <c r="B56" s="208"/>
      <c r="C56" s="208"/>
      <c r="D56" s="208"/>
      <c r="E56" s="208"/>
      <c r="F56" s="208"/>
      <c r="G56" s="208"/>
      <c r="H56" s="208"/>
      <c r="I56" s="209"/>
      <c r="J56" s="209"/>
      <c r="K56" s="209"/>
      <c r="L56" s="209"/>
      <c r="M56" s="209"/>
      <c r="N56" s="209"/>
      <c r="O56" s="207"/>
      <c r="P56" s="207"/>
      <c r="Q56" s="207"/>
      <c r="R56" s="207"/>
      <c r="S56" s="207"/>
      <c r="T56" s="207"/>
      <c r="U56" s="207"/>
      <c r="AH56" s="20"/>
      <c r="AI56" s="20"/>
      <c r="AJ56" s="20"/>
      <c r="AM56" s="20"/>
      <c r="AN56" s="20"/>
      <c r="AO56" s="20"/>
      <c r="AP56" s="20"/>
    </row>
    <row r="57" spans="1:43" ht="15.6" x14ac:dyDescent="0.25">
      <c r="A57" s="208" t="s">
        <v>180</v>
      </c>
      <c r="B57" s="208"/>
      <c r="C57" s="208"/>
      <c r="D57" s="208"/>
      <c r="E57" s="208"/>
      <c r="F57" s="208"/>
      <c r="G57" s="208"/>
      <c r="H57" s="208"/>
      <c r="I57" s="209"/>
      <c r="J57" s="209"/>
      <c r="K57" s="209"/>
      <c r="L57" s="209"/>
      <c r="M57" s="209"/>
      <c r="N57" s="209"/>
      <c r="O57" s="207"/>
      <c r="P57" s="207"/>
      <c r="Q57" s="207"/>
      <c r="R57" s="207"/>
      <c r="S57" s="207"/>
      <c r="T57" s="207"/>
      <c r="U57" s="207"/>
      <c r="AH57" s="20"/>
      <c r="AI57" s="20"/>
      <c r="AJ57" s="20"/>
      <c r="AM57" s="20"/>
      <c r="AN57" s="20"/>
      <c r="AO57" s="20"/>
      <c r="AP57" s="20"/>
    </row>
    <row r="58" spans="1:43" ht="15.6" x14ac:dyDescent="0.25">
      <c r="A58" s="208"/>
      <c r="B58" s="208"/>
      <c r="C58" s="208"/>
      <c r="D58" s="208"/>
      <c r="E58" s="208"/>
      <c r="F58" s="208"/>
      <c r="G58" s="208"/>
      <c r="H58" s="208"/>
      <c r="I58" s="209"/>
      <c r="J58" s="209"/>
      <c r="K58" s="209"/>
      <c r="L58" s="209"/>
      <c r="M58" s="209"/>
      <c r="N58" s="209"/>
      <c r="O58" s="207"/>
      <c r="P58" s="207"/>
      <c r="Q58" s="207"/>
      <c r="R58" s="207"/>
      <c r="S58" s="207"/>
      <c r="T58" s="207"/>
      <c r="U58" s="207"/>
      <c r="AH58" s="20"/>
      <c r="AI58" s="20"/>
      <c r="AJ58" s="20"/>
      <c r="AM58" s="20"/>
      <c r="AN58" s="20"/>
      <c r="AO58" s="20"/>
      <c r="AP58" s="20"/>
    </row>
    <row r="59" spans="1:43" ht="15.6" x14ac:dyDescent="0.25">
      <c r="A59" s="208" t="s">
        <v>181</v>
      </c>
      <c r="B59" s="208"/>
      <c r="C59" s="208"/>
      <c r="D59" s="208"/>
      <c r="E59" s="208"/>
      <c r="F59" s="208"/>
      <c r="G59" s="208"/>
      <c r="H59" s="208"/>
      <c r="I59" s="209"/>
      <c r="J59" s="209"/>
      <c r="K59" s="209"/>
      <c r="L59" s="209"/>
      <c r="M59" s="209"/>
      <c r="N59" s="209"/>
      <c r="O59" s="207"/>
      <c r="P59" s="207"/>
      <c r="Q59" s="207"/>
      <c r="R59" s="207"/>
      <c r="S59" s="207"/>
      <c r="T59" s="207"/>
      <c r="U59" s="207"/>
      <c r="AH59" s="20"/>
      <c r="AI59" s="20"/>
      <c r="AJ59" s="20"/>
      <c r="AM59" s="20"/>
      <c r="AN59" s="20"/>
      <c r="AO59" s="20"/>
      <c r="AP59" s="20"/>
    </row>
    <row r="60" spans="1:43" ht="15.6" x14ac:dyDescent="0.25">
      <c r="A60" s="208"/>
      <c r="B60" s="208"/>
      <c r="C60" s="208"/>
      <c r="D60" s="208"/>
      <c r="E60" s="208"/>
      <c r="F60" s="208"/>
      <c r="G60" s="208"/>
      <c r="H60" s="208"/>
      <c r="I60" s="209"/>
      <c r="J60" s="209"/>
      <c r="K60" s="209"/>
      <c r="L60" s="209"/>
      <c r="M60" s="209"/>
      <c r="N60" s="209"/>
      <c r="O60" s="207"/>
      <c r="P60" s="207"/>
      <c r="Q60" s="207"/>
      <c r="R60" s="207"/>
      <c r="S60" s="207"/>
      <c r="T60" s="207"/>
      <c r="U60" s="207"/>
      <c r="AM60" s="20"/>
      <c r="AN60" s="20"/>
      <c r="AO60" s="20"/>
      <c r="AP60" s="20"/>
    </row>
    <row r="61" spans="1:43" ht="15.6" x14ac:dyDescent="0.25">
      <c r="A61" s="208" t="s">
        <v>182</v>
      </c>
      <c r="B61" s="208"/>
      <c r="C61" s="208"/>
      <c r="D61" s="208"/>
      <c r="E61" s="208"/>
      <c r="F61" s="208"/>
      <c r="G61" s="208"/>
      <c r="H61" s="208"/>
      <c r="I61" s="209"/>
      <c r="J61" s="209"/>
      <c r="K61" s="209"/>
      <c r="L61" s="209"/>
      <c r="M61" s="209"/>
      <c r="N61" s="209"/>
      <c r="O61" s="207"/>
      <c r="P61" s="207"/>
      <c r="Q61" s="207"/>
      <c r="R61" s="207"/>
      <c r="S61" s="207"/>
      <c r="T61" s="207"/>
      <c r="U61" s="207"/>
      <c r="AM61" s="124"/>
      <c r="AN61" s="124"/>
      <c r="AO61" s="124"/>
      <c r="AP61" s="20"/>
    </row>
    <row r="62" spans="1:43" ht="15.6" x14ac:dyDescent="0.25">
      <c r="A62" s="208"/>
      <c r="B62" s="208"/>
      <c r="C62" s="208"/>
      <c r="D62" s="208"/>
      <c r="E62" s="208"/>
      <c r="F62" s="208"/>
      <c r="G62" s="208"/>
      <c r="H62" s="208"/>
      <c r="I62" s="209"/>
      <c r="J62" s="209"/>
      <c r="K62" s="209"/>
      <c r="L62" s="209"/>
      <c r="M62" s="209"/>
      <c r="N62" s="209"/>
      <c r="O62" s="207"/>
      <c r="P62" s="207"/>
      <c r="Q62" s="207"/>
      <c r="R62" s="207"/>
      <c r="S62" s="207"/>
      <c r="T62" s="207"/>
      <c r="U62" s="207"/>
      <c r="AM62" s="124"/>
      <c r="AN62" s="124"/>
      <c r="AO62" s="124"/>
      <c r="AP62" s="20"/>
    </row>
    <row r="63" spans="1:43" ht="15.6" x14ac:dyDescent="0.25">
      <c r="A63" s="208" t="s">
        <v>183</v>
      </c>
      <c r="B63" s="208"/>
      <c r="C63" s="208"/>
      <c r="D63" s="208"/>
      <c r="E63" s="208"/>
      <c r="F63" s="208"/>
      <c r="G63" s="208"/>
      <c r="H63" s="208"/>
      <c r="I63" s="209"/>
      <c r="J63" s="209"/>
      <c r="K63" s="209"/>
      <c r="L63" s="209"/>
      <c r="M63" s="209"/>
      <c r="N63" s="209"/>
      <c r="O63" s="207"/>
      <c r="P63" s="207"/>
      <c r="Q63" s="207"/>
      <c r="R63" s="207"/>
      <c r="S63" s="207"/>
      <c r="T63" s="207"/>
      <c r="U63" s="207"/>
      <c r="AM63" s="124"/>
      <c r="AN63" s="124"/>
      <c r="AO63" s="124"/>
      <c r="AP63" s="20"/>
    </row>
    <row r="64" spans="1:43" ht="15.6" x14ac:dyDescent="0.25">
      <c r="A64" s="208"/>
      <c r="B64" s="208"/>
      <c r="C64" s="208"/>
      <c r="D64" s="208"/>
      <c r="E64" s="208"/>
      <c r="F64" s="208"/>
      <c r="G64" s="208"/>
      <c r="H64" s="208"/>
      <c r="I64" s="209"/>
      <c r="J64" s="209"/>
      <c r="K64" s="209"/>
      <c r="L64" s="209"/>
      <c r="M64" s="209"/>
      <c r="N64" s="209"/>
      <c r="O64" s="207"/>
      <c r="P64" s="207"/>
      <c r="Q64" s="207"/>
      <c r="R64" s="207"/>
      <c r="S64" s="207"/>
      <c r="T64" s="207"/>
      <c r="U64" s="207"/>
      <c r="AM64" s="20"/>
      <c r="AN64" s="20"/>
      <c r="AO64" s="20"/>
      <c r="AP64" s="20"/>
    </row>
    <row r="65" spans="1:42" ht="15.6" x14ac:dyDescent="0.25">
      <c r="A65" s="208" t="s">
        <v>184</v>
      </c>
      <c r="B65" s="208"/>
      <c r="C65" s="208"/>
      <c r="D65" s="208"/>
      <c r="E65" s="208"/>
      <c r="F65" s="208"/>
      <c r="G65" s="208"/>
      <c r="H65" s="208"/>
      <c r="I65" s="209"/>
      <c r="J65" s="209"/>
      <c r="K65" s="209"/>
      <c r="L65" s="209"/>
      <c r="M65" s="209"/>
      <c r="N65" s="209"/>
      <c r="O65" s="207"/>
      <c r="P65" s="207"/>
      <c r="Q65" s="207"/>
      <c r="R65" s="207"/>
      <c r="S65" s="207"/>
      <c r="T65" s="207"/>
      <c r="U65" s="207"/>
      <c r="AM65" s="20"/>
      <c r="AN65" s="20"/>
      <c r="AO65" s="20"/>
      <c r="AP65" s="20"/>
    </row>
    <row r="66" spans="1:42" ht="15" x14ac:dyDescent="0.25">
      <c r="A66" s="210"/>
      <c r="B66" s="210"/>
      <c r="C66" s="210"/>
      <c r="D66" s="210"/>
      <c r="E66" s="210"/>
      <c r="F66" s="210"/>
      <c r="G66" s="210"/>
      <c r="H66" s="210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AM66" s="20"/>
      <c r="AN66" s="20"/>
      <c r="AO66" s="20"/>
      <c r="AP66" s="20"/>
    </row>
    <row r="67" spans="1:42" ht="15.6" x14ac:dyDescent="0.25">
      <c r="A67" s="211" t="s">
        <v>185</v>
      </c>
      <c r="B67" s="211"/>
      <c r="C67" s="211"/>
      <c r="D67" s="211"/>
      <c r="E67" s="211"/>
      <c r="F67" s="211"/>
      <c r="G67" s="211"/>
      <c r="H67" s="211"/>
      <c r="I67" s="212"/>
      <c r="J67" s="212"/>
      <c r="K67" s="212"/>
      <c r="L67" s="24"/>
      <c r="M67" s="24"/>
      <c r="N67" s="24"/>
      <c r="O67" s="24"/>
      <c r="P67" s="24"/>
      <c r="Q67" s="24"/>
      <c r="R67" s="24"/>
      <c r="S67" s="24"/>
      <c r="T67" s="24"/>
      <c r="U67" s="24"/>
      <c r="AM67" s="20"/>
      <c r="AN67" s="20"/>
      <c r="AO67" s="20"/>
      <c r="AP67" s="20"/>
    </row>
    <row r="68" spans="1:42" ht="15.6" x14ac:dyDescent="0.25">
      <c r="A68" s="211" t="s">
        <v>186</v>
      </c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4"/>
      <c r="M68" s="24"/>
      <c r="N68" s="24"/>
      <c r="O68" s="24"/>
      <c r="P68" s="24"/>
      <c r="Q68" s="24"/>
      <c r="R68" s="24"/>
      <c r="S68" s="24"/>
      <c r="T68" s="24"/>
      <c r="U68" s="24"/>
      <c r="AM68" s="20"/>
      <c r="AN68" s="20"/>
      <c r="AO68" s="20"/>
      <c r="AP68" s="20"/>
    </row>
    <row r="69" spans="1:42" ht="15.6" x14ac:dyDescent="0.25">
      <c r="A69" s="211" t="s">
        <v>187</v>
      </c>
      <c r="B69" s="211"/>
      <c r="C69" s="211"/>
      <c r="D69" s="211"/>
      <c r="E69" s="211"/>
      <c r="F69" s="211"/>
      <c r="G69" s="211"/>
      <c r="H69" s="71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</sheetData>
  <mergeCells count="3">
    <mergeCell ref="L7:M7"/>
    <mergeCell ref="A5:K5"/>
    <mergeCell ref="AH4:AJ4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3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2006Tour </vt:lpstr>
      <vt:lpstr>2006 Results &amp; HC review</vt:lpstr>
    </vt:vector>
  </TitlesOfParts>
  <Company>Bracknell Roofing Company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cp:lastPrinted>2007-06-21T09:47:01Z</cp:lastPrinted>
  <dcterms:created xsi:type="dcterms:W3CDTF">2007-06-07T13:12:28Z</dcterms:created>
  <dcterms:modified xsi:type="dcterms:W3CDTF">2016-07-07T08:38:07Z</dcterms:modified>
</cp:coreProperties>
</file>