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cuments\Aardvarks\Web Site\"/>
    </mc:Choice>
  </mc:AlternateContent>
  <bookViews>
    <workbookView xWindow="0" yWindow="0" windowWidth="23040" windowHeight="9108"/>
  </bookViews>
  <sheets>
    <sheet name="2005Tour" sheetId="1" r:id="rId1"/>
    <sheet name="2005Tourhcdraft2" sheetId="2" r:id="rId2"/>
    <sheet name="2005Tourhcdraft1" sheetId="3" r:id="rId3"/>
  </sheets>
  <calcPr calcId="171027"/>
</workbook>
</file>

<file path=xl/calcChain.xml><?xml version="1.0" encoding="utf-8"?>
<calcChain xmlns="http://schemas.openxmlformats.org/spreadsheetml/2006/main">
  <c r="K8" i="3" l="1"/>
  <c r="AH8" i="3" s="1"/>
  <c r="Q8" i="3"/>
  <c r="T8" i="3" s="1"/>
  <c r="Z8" i="3"/>
  <c r="AP8" i="3"/>
  <c r="Q9" i="3"/>
  <c r="T9" i="3"/>
  <c r="Z9" i="3"/>
  <c r="AH9" i="3"/>
  <c r="AP9" i="3"/>
  <c r="K10" i="3"/>
  <c r="Q10" i="3"/>
  <c r="T10" i="3"/>
  <c r="W10" i="3" s="1"/>
  <c r="Z10" i="3"/>
  <c r="AH10" i="3"/>
  <c r="AP10" i="3"/>
  <c r="Q11" i="3"/>
  <c r="T11" i="3" s="1"/>
  <c r="AJ11" i="3" s="1"/>
  <c r="Z11" i="3"/>
  <c r="AC11" i="3"/>
  <c r="AE11" i="3" s="1"/>
  <c r="AH11" i="3"/>
  <c r="AM11" i="3"/>
  <c r="AP11" i="3"/>
  <c r="Q12" i="3"/>
  <c r="T12" i="3"/>
  <c r="Z12" i="3"/>
  <c r="AH12" i="3"/>
  <c r="AP12" i="3"/>
  <c r="Q13" i="3"/>
  <c r="T13" i="3"/>
  <c r="Z13" i="3"/>
  <c r="AH13" i="3"/>
  <c r="AP13" i="3"/>
  <c r="T14" i="3"/>
  <c r="Z14" i="3"/>
  <c r="AE14" i="3"/>
  <c r="AH14" i="3"/>
  <c r="AJ14" i="3"/>
  <c r="AM14" i="3"/>
  <c r="AP14" i="3"/>
  <c r="Q15" i="3"/>
  <c r="T15" i="3"/>
  <c r="W15" i="3" s="1"/>
  <c r="Z15" i="3"/>
  <c r="AH15" i="3"/>
  <c r="AP15" i="3"/>
  <c r="Q16" i="3"/>
  <c r="T16" i="3" s="1"/>
  <c r="AJ16" i="3" s="1"/>
  <c r="Z16" i="3"/>
  <c r="AC16" i="3"/>
  <c r="AE16" i="3" s="1"/>
  <c r="AH16" i="3"/>
  <c r="AM16" i="3"/>
  <c r="AP16" i="3"/>
  <c r="K17" i="3"/>
  <c r="Q17" i="3"/>
  <c r="T17" i="3"/>
  <c r="W17" i="3" s="1"/>
  <c r="Z17" i="3"/>
  <c r="AH17" i="3"/>
  <c r="AP17" i="3"/>
  <c r="Q18" i="3"/>
  <c r="T18" i="3" s="1"/>
  <c r="Z18" i="3"/>
  <c r="AH18" i="3"/>
  <c r="AP18" i="3"/>
  <c r="Q19" i="3"/>
  <c r="T19" i="3"/>
  <c r="W19" i="3" s="1"/>
  <c r="Z19" i="3"/>
  <c r="AH19" i="3"/>
  <c r="AP19" i="3"/>
  <c r="Q20" i="3"/>
  <c r="T20" i="3" s="1"/>
  <c r="Z20" i="3"/>
  <c r="AH20" i="3"/>
  <c r="AP20" i="3"/>
  <c r="K21" i="3"/>
  <c r="Q21" i="3"/>
  <c r="T21" i="3" s="1"/>
  <c r="Z21" i="3"/>
  <c r="AH21" i="3"/>
  <c r="AP21" i="3"/>
  <c r="T22" i="3"/>
  <c r="AJ22" i="3"/>
  <c r="Z22" i="3"/>
  <c r="AE22" i="3"/>
  <c r="AH22" i="3"/>
  <c r="AL22" i="3"/>
  <c r="AM22" i="3"/>
  <c r="AP22" i="3"/>
  <c r="Q23" i="3"/>
  <c r="T23" i="3"/>
  <c r="AJ23" i="3"/>
  <c r="Z23" i="3"/>
  <c r="AE23" i="3"/>
  <c r="AH23" i="3"/>
  <c r="AM23" i="3"/>
  <c r="AP23" i="3"/>
  <c r="O25" i="3"/>
  <c r="U25" i="3"/>
  <c r="U27" i="3"/>
  <c r="X25" i="3"/>
  <c r="X27" i="3" s="1"/>
  <c r="Z26" i="3"/>
  <c r="O27" i="3"/>
  <c r="K8" i="2"/>
  <c r="Q8" i="2"/>
  <c r="T8" i="2"/>
  <c r="Z8" i="2"/>
  <c r="AO8" i="2"/>
  <c r="Q9" i="2"/>
  <c r="T9" i="2"/>
  <c r="Z9" i="2"/>
  <c r="AO9" i="2"/>
  <c r="K10" i="2"/>
  <c r="Q10" i="2"/>
  <c r="T10" i="2"/>
  <c r="Z10" i="2"/>
  <c r="AO10" i="2"/>
  <c r="Q11" i="2"/>
  <c r="T11" i="2"/>
  <c r="AH11" i="2" s="1"/>
  <c r="Z11" i="2"/>
  <c r="AC11" i="2"/>
  <c r="AE11" i="2" s="1"/>
  <c r="AK11" i="2"/>
  <c r="AO11" i="2"/>
  <c r="Q12" i="2"/>
  <c r="T12" i="2"/>
  <c r="Z12" i="2"/>
  <c r="AO12" i="2"/>
  <c r="Q13" i="2"/>
  <c r="T13" i="2"/>
  <c r="Z13" i="2"/>
  <c r="AO13" i="2"/>
  <c r="T14" i="2"/>
  <c r="AH14" i="2" s="1"/>
  <c r="Z14" i="2"/>
  <c r="AE14" i="2"/>
  <c r="AK14" i="2"/>
  <c r="AO14" i="2"/>
  <c r="Q15" i="2"/>
  <c r="T15" i="2" s="1"/>
  <c r="Z15" i="2"/>
  <c r="AO15" i="2"/>
  <c r="Q16" i="2"/>
  <c r="T16" i="2" s="1"/>
  <c r="AH16" i="2" s="1"/>
  <c r="Z16" i="2"/>
  <c r="AC16" i="2"/>
  <c r="AE16" i="2" s="1"/>
  <c r="AO16" i="2"/>
  <c r="K17" i="2"/>
  <c r="Q17" i="2"/>
  <c r="T17" i="2" s="1"/>
  <c r="Z17" i="2"/>
  <c r="AO17" i="2"/>
  <c r="Q18" i="2"/>
  <c r="T18" i="2" s="1"/>
  <c r="Z18" i="2"/>
  <c r="AO18" i="2"/>
  <c r="Q19" i="2"/>
  <c r="T19" i="2"/>
  <c r="Z19" i="2"/>
  <c r="AO19" i="2"/>
  <c r="Q20" i="2"/>
  <c r="T20" i="2"/>
  <c r="W20" i="2" s="1"/>
  <c r="Z20" i="2"/>
  <c r="AO20" i="2"/>
  <c r="K21" i="2"/>
  <c r="Q21" i="2"/>
  <c r="T21" i="2"/>
  <c r="W21" i="2"/>
  <c r="AC21" i="2" s="1"/>
  <c r="Z21" i="2"/>
  <c r="AO21" i="2"/>
  <c r="T22" i="2"/>
  <c r="AH22" i="2" s="1"/>
  <c r="Z22" i="2"/>
  <c r="AE22" i="2"/>
  <c r="AJ22" i="2"/>
  <c r="AL22" i="2" s="1"/>
  <c r="AK22" i="2"/>
  <c r="AO22" i="2"/>
  <c r="Q23" i="2"/>
  <c r="T23" i="2"/>
  <c r="AH23" i="2"/>
  <c r="Z23" i="2"/>
  <c r="AE23" i="2"/>
  <c r="AK23" i="2"/>
  <c r="AO23" i="2"/>
  <c r="O25" i="2"/>
  <c r="O27" i="2" s="1"/>
  <c r="U25" i="2"/>
  <c r="X25" i="2"/>
  <c r="X27" i="2" s="1"/>
  <c r="Z26" i="2"/>
  <c r="U27" i="2"/>
  <c r="P8" i="1"/>
  <c r="S8" i="1" s="1"/>
  <c r="V8" i="1" s="1"/>
  <c r="AB8" i="1" s="1"/>
  <c r="AD8" i="1" s="1"/>
  <c r="AE8" i="1" s="1"/>
  <c r="AG8" i="1" s="1"/>
  <c r="Y8" i="1"/>
  <c r="AK8" i="1"/>
  <c r="AL8" i="1"/>
  <c r="P9" i="1"/>
  <c r="S9" i="1"/>
  <c r="V9" i="1"/>
  <c r="AB9" i="1" s="1"/>
  <c r="AD9" i="1" s="1"/>
  <c r="AE9" i="1" s="1"/>
  <c r="AG9" i="1" s="1"/>
  <c r="Y9" i="1"/>
  <c r="AK9" i="1"/>
  <c r="AL9" i="1"/>
  <c r="P10" i="1"/>
  <c r="S10" i="1" s="1"/>
  <c r="V10" i="1" s="1"/>
  <c r="AB10" i="1" s="1"/>
  <c r="AD10" i="1" s="1"/>
  <c r="AE10" i="1" s="1"/>
  <c r="Y10" i="1"/>
  <c r="AG10" i="1"/>
  <c r="AK10" i="1"/>
  <c r="AL10" i="1"/>
  <c r="P11" i="1"/>
  <c r="S11" i="1"/>
  <c r="Y11" i="1"/>
  <c r="AB11" i="1"/>
  <c r="AD11" i="1"/>
  <c r="AE11" i="1"/>
  <c r="AG11" i="1"/>
  <c r="AK11" i="1"/>
  <c r="AL11" i="1"/>
  <c r="P12" i="1"/>
  <c r="S12" i="1"/>
  <c r="V12" i="1" s="1"/>
  <c r="AB12" i="1" s="1"/>
  <c r="AD12" i="1" s="1"/>
  <c r="AE12" i="1" s="1"/>
  <c r="AG12" i="1" s="1"/>
  <c r="Y12" i="1"/>
  <c r="AK12" i="1"/>
  <c r="AL12" i="1"/>
  <c r="P13" i="1"/>
  <c r="S13" i="1"/>
  <c r="V13" i="1"/>
  <c r="AB13" i="1"/>
  <c r="AD13" i="1" s="1"/>
  <c r="AE13" i="1" s="1"/>
  <c r="AG13" i="1" s="1"/>
  <c r="Y13" i="1"/>
  <c r="AK13" i="1"/>
  <c r="AL13" i="1"/>
  <c r="S14" i="1"/>
  <c r="Y14" i="1"/>
  <c r="AD14" i="1"/>
  <c r="AE14" i="1"/>
  <c r="AG14" i="1"/>
  <c r="AK14" i="1"/>
  <c r="AL14" i="1"/>
  <c r="P15" i="1"/>
  <c r="S15" i="1"/>
  <c r="V15" i="1"/>
  <c r="AB15" i="1" s="1"/>
  <c r="AD15" i="1" s="1"/>
  <c r="AE15" i="1" s="1"/>
  <c r="AG15" i="1" s="1"/>
  <c r="Y15" i="1"/>
  <c r="AK15" i="1"/>
  <c r="AL15" i="1"/>
  <c r="S16" i="1"/>
  <c r="Y16" i="1"/>
  <c r="AB16" i="1"/>
  <c r="AD16" i="1"/>
  <c r="AE16" i="1"/>
  <c r="AG16" i="1" s="1"/>
  <c r="AK16" i="1"/>
  <c r="AL16" i="1"/>
  <c r="P17" i="1"/>
  <c r="S17" i="1" s="1"/>
  <c r="V17" i="1" s="1"/>
  <c r="AB17" i="1" s="1"/>
  <c r="AD17" i="1" s="1"/>
  <c r="AE17" i="1" s="1"/>
  <c r="AG17" i="1" s="1"/>
  <c r="Y17" i="1"/>
  <c r="AK17" i="1"/>
  <c r="AL17" i="1"/>
  <c r="P18" i="1"/>
  <c r="S18" i="1"/>
  <c r="V18" i="1"/>
  <c r="AB18" i="1" s="1"/>
  <c r="AD18" i="1" s="1"/>
  <c r="AE18" i="1" s="1"/>
  <c r="AG18" i="1" s="1"/>
  <c r="Y18" i="1"/>
  <c r="AK18" i="1"/>
  <c r="AL18" i="1"/>
  <c r="P19" i="1"/>
  <c r="S19" i="1" s="1"/>
  <c r="V19" i="1" s="1"/>
  <c r="AB19" i="1" s="1"/>
  <c r="AD19" i="1" s="1"/>
  <c r="AE19" i="1" s="1"/>
  <c r="AG19" i="1" s="1"/>
  <c r="Y19" i="1"/>
  <c r="AK19" i="1"/>
  <c r="AL19" i="1"/>
  <c r="P20" i="1"/>
  <c r="S20" i="1"/>
  <c r="V20" i="1"/>
  <c r="AB20" i="1" s="1"/>
  <c r="AD20" i="1" s="1"/>
  <c r="AE20" i="1" s="1"/>
  <c r="AG20" i="1" s="1"/>
  <c r="Y20" i="1"/>
  <c r="AK20" i="1"/>
  <c r="AL20" i="1"/>
  <c r="P21" i="1"/>
  <c r="S21" i="1" s="1"/>
  <c r="V21" i="1" s="1"/>
  <c r="AB21" i="1" s="1"/>
  <c r="AD21" i="1" s="1"/>
  <c r="AE21" i="1" s="1"/>
  <c r="Y21" i="1"/>
  <c r="AG21" i="1"/>
  <c r="AK21" i="1"/>
  <c r="AL21" i="1"/>
  <c r="Y22" i="1"/>
  <c r="AD22" i="1"/>
  <c r="AE22" i="1"/>
  <c r="AG22" i="1" s="1"/>
  <c r="AK22" i="1"/>
  <c r="AL22" i="1"/>
  <c r="P23" i="1"/>
  <c r="S23" i="1" s="1"/>
  <c r="Y23" i="1"/>
  <c r="AD23" i="1"/>
  <c r="AE23" i="1"/>
  <c r="AG23" i="1" s="1"/>
  <c r="AK23" i="1"/>
  <c r="AL23" i="1"/>
  <c r="Z25" i="3"/>
  <c r="Z27" i="3"/>
  <c r="Z28" i="3"/>
  <c r="AG21" i="3" s="1"/>
  <c r="W13" i="3"/>
  <c r="AJ13" i="3" s="1"/>
  <c r="AJ9" i="3"/>
  <c r="W9" i="3"/>
  <c r="AC9" i="3"/>
  <c r="AN22" i="3"/>
  <c r="AO22" i="3"/>
  <c r="W12" i="3"/>
  <c r="AJ12" i="3" s="1"/>
  <c r="W13" i="2"/>
  <c r="AH13" i="2" s="1"/>
  <c r="AC13" i="2"/>
  <c r="W8" i="2"/>
  <c r="AC8" i="2" s="1"/>
  <c r="W19" i="2"/>
  <c r="AH19" i="2" s="1"/>
  <c r="AC19" i="2"/>
  <c r="AE19" i="2" s="1"/>
  <c r="AH10" i="2"/>
  <c r="W10" i="2"/>
  <c r="AC10" i="2" s="1"/>
  <c r="W9" i="2"/>
  <c r="AC9" i="2" s="1"/>
  <c r="AK9" i="2" s="1"/>
  <c r="Z25" i="2"/>
  <c r="Z27" i="2"/>
  <c r="Z28" i="2"/>
  <c r="AH21" i="2"/>
  <c r="AM9" i="3"/>
  <c r="AE9" i="3"/>
  <c r="AG8" i="3"/>
  <c r="AG9" i="3"/>
  <c r="AG13" i="3"/>
  <c r="AG16" i="3"/>
  <c r="AG14" i="3"/>
  <c r="AI14" i="3" s="1"/>
  <c r="AG20" i="3"/>
  <c r="AG10" i="3"/>
  <c r="AG18" i="3"/>
  <c r="AE8" i="2"/>
  <c r="AK8" i="2"/>
  <c r="AE10" i="2"/>
  <c r="AK10" i="2"/>
  <c r="AH8" i="2"/>
  <c r="AG11" i="2"/>
  <c r="AI11" i="2" s="1"/>
  <c r="AJ11" i="2" s="1"/>
  <c r="AL11" i="2" s="1"/>
  <c r="AM11" i="2" s="1"/>
  <c r="AN11" i="2" s="1"/>
  <c r="AG22" i="2"/>
  <c r="AI22" i="2" s="1"/>
  <c r="AJ24" i="2" s="1"/>
  <c r="AG15" i="2"/>
  <c r="AG12" i="2"/>
  <c r="AG17" i="2"/>
  <c r="AG9" i="2"/>
  <c r="AG10" i="2"/>
  <c r="AI10" i="2" s="1"/>
  <c r="AG14" i="2"/>
  <c r="AI14" i="2" s="1"/>
  <c r="AG8" i="2"/>
  <c r="AI8" i="2" s="1"/>
  <c r="AE9" i="2"/>
  <c r="AK14" i="3"/>
  <c r="AI8" i="3"/>
  <c r="AI21" i="3"/>
  <c r="AI18" i="3"/>
  <c r="AI20" i="3"/>
  <c r="AI16" i="3"/>
  <c r="AK16" i="3"/>
  <c r="AI9" i="3"/>
  <c r="AK9" i="3"/>
  <c r="AJ10" i="2" l="1"/>
  <c r="AL10" i="2" s="1"/>
  <c r="AM10" i="2" s="1"/>
  <c r="AN10" i="2" s="1"/>
  <c r="AE13" i="2"/>
  <c r="AK13" i="2"/>
  <c r="AC20" i="2"/>
  <c r="AH20" i="2"/>
  <c r="AH18" i="2"/>
  <c r="W18" i="2"/>
  <c r="AC18" i="2" s="1"/>
  <c r="W18" i="3"/>
  <c r="AC18" i="3" s="1"/>
  <c r="AJ17" i="3"/>
  <c r="AC17" i="3"/>
  <c r="AC15" i="3"/>
  <c r="AJ15" i="3"/>
  <c r="AJ10" i="3"/>
  <c r="AK10" i="3" s="1"/>
  <c r="AC10" i="3"/>
  <c r="AI9" i="2"/>
  <c r="AJ9" i="2" s="1"/>
  <c r="AL9" i="2" s="1"/>
  <c r="AM9" i="2" s="1"/>
  <c r="AN9" i="2" s="1"/>
  <c r="AG20" i="2"/>
  <c r="AI20" i="2" s="1"/>
  <c r="AJ20" i="2" s="1"/>
  <c r="AG16" i="2"/>
  <c r="AI16" i="2" s="1"/>
  <c r="AJ16" i="2" s="1"/>
  <c r="AG23" i="2"/>
  <c r="AI23" i="2" s="1"/>
  <c r="AJ23" i="2" s="1"/>
  <c r="AL23" i="2" s="1"/>
  <c r="AM23" i="2" s="1"/>
  <c r="AN23" i="2" s="1"/>
  <c r="AG18" i="2"/>
  <c r="AI18" i="2" s="1"/>
  <c r="AJ18" i="2" s="1"/>
  <c r="AH9" i="2"/>
  <c r="AJ14" i="2"/>
  <c r="AL14" i="2" s="1"/>
  <c r="AM14" i="2" s="1"/>
  <c r="AN14" i="2" s="1"/>
  <c r="AK19" i="2"/>
  <c r="AG13" i="2"/>
  <c r="AI13" i="2" s="1"/>
  <c r="AJ13" i="2" s="1"/>
  <c r="AL13" i="2" s="1"/>
  <c r="AG19" i="2"/>
  <c r="AI19" i="2" s="1"/>
  <c r="AJ19" i="2" s="1"/>
  <c r="AL19" i="2" s="1"/>
  <c r="AG21" i="2"/>
  <c r="AI21" i="2" s="1"/>
  <c r="AJ21" i="2" s="1"/>
  <c r="AL21" i="2" s="1"/>
  <c r="AK21" i="2"/>
  <c r="AE21" i="2"/>
  <c r="W21" i="3"/>
  <c r="AC21" i="3" s="1"/>
  <c r="W8" i="3"/>
  <c r="AC8" i="3" s="1"/>
  <c r="AJ8" i="3"/>
  <c r="AK8" i="3" s="1"/>
  <c r="AJ8" i="2"/>
  <c r="AL8" i="2" s="1"/>
  <c r="AM8" i="2" s="1"/>
  <c r="AN8" i="2" s="1"/>
  <c r="AI10" i="3"/>
  <c r="AI13" i="3"/>
  <c r="AK13" i="3"/>
  <c r="AM22" i="2"/>
  <c r="AN22" i="2" s="1"/>
  <c r="W17" i="2"/>
  <c r="AC17" i="2" s="1"/>
  <c r="W15" i="2"/>
  <c r="AC15" i="2" s="1"/>
  <c r="AH15" i="2"/>
  <c r="AI15" i="2" s="1"/>
  <c r="AJ15" i="2" s="1"/>
  <c r="W20" i="3"/>
  <c r="AC20" i="3" s="1"/>
  <c r="AC19" i="3"/>
  <c r="AJ19" i="3"/>
  <c r="AG23" i="3"/>
  <c r="AG19" i="3"/>
  <c r="AG12" i="3"/>
  <c r="AG22" i="3"/>
  <c r="AK16" i="2"/>
  <c r="W12" i="2"/>
  <c r="AC12" i="2" s="1"/>
  <c r="AG17" i="3"/>
  <c r="AG15" i="3"/>
  <c r="AG11" i="3"/>
  <c r="AC12" i="3"/>
  <c r="AC13" i="3"/>
  <c r="AI23" i="3" l="1"/>
  <c r="AK23" i="3"/>
  <c r="AK17" i="2"/>
  <c r="AE17" i="2"/>
  <c r="AL16" i="2"/>
  <c r="AM16" i="2" s="1"/>
  <c r="AN16" i="2" s="1"/>
  <c r="AK15" i="3"/>
  <c r="AI15" i="3"/>
  <c r="AI22" i="3"/>
  <c r="AK22" i="3"/>
  <c r="AL24" i="3" s="1"/>
  <c r="AL13" i="3" s="1"/>
  <c r="AN13" i="3" s="1"/>
  <c r="AH12" i="2"/>
  <c r="AI12" i="2" s="1"/>
  <c r="AJ12" i="2" s="1"/>
  <c r="AH17" i="2"/>
  <c r="AI17" i="2" s="1"/>
  <c r="AJ17" i="2" s="1"/>
  <c r="AL17" i="2" s="1"/>
  <c r="AJ21" i="3"/>
  <c r="AK21" i="3" s="1"/>
  <c r="AM10" i="3"/>
  <c r="AE10" i="3"/>
  <c r="AM17" i="3"/>
  <c r="AE17" i="3"/>
  <c r="AK18" i="2"/>
  <c r="AE18" i="2"/>
  <c r="AM13" i="2"/>
  <c r="AN13" i="2" s="1"/>
  <c r="AM13" i="3"/>
  <c r="AE13" i="3"/>
  <c r="AE19" i="3"/>
  <c r="AM19" i="3"/>
  <c r="AL8" i="3"/>
  <c r="AI11" i="3"/>
  <c r="AK11" i="3"/>
  <c r="AL11" i="3" s="1"/>
  <c r="AN11" i="3" s="1"/>
  <c r="AO11" i="3" s="1"/>
  <c r="AK17" i="3"/>
  <c r="AI17" i="3"/>
  <c r="AK12" i="3"/>
  <c r="AI12" i="3"/>
  <c r="AL18" i="2"/>
  <c r="AM12" i="3"/>
  <c r="AE12" i="3"/>
  <c r="AE12" i="2"/>
  <c r="AK12" i="2"/>
  <c r="AK19" i="3"/>
  <c r="AL19" i="3" s="1"/>
  <c r="AN19" i="3" s="1"/>
  <c r="AI19" i="3"/>
  <c r="AJ20" i="3"/>
  <c r="AK20" i="3" s="1"/>
  <c r="AL20" i="3" s="1"/>
  <c r="AN20" i="3" s="1"/>
  <c r="AE15" i="2"/>
  <c r="AK15" i="2"/>
  <c r="AM8" i="3"/>
  <c r="AE8" i="3"/>
  <c r="AM21" i="2"/>
  <c r="AN21" i="2" s="1"/>
  <c r="AM19" i="2"/>
  <c r="AN19" i="2" s="1"/>
  <c r="AJ18" i="3"/>
  <c r="AK18" i="3" s="1"/>
  <c r="AL18" i="3" s="1"/>
  <c r="AN18" i="3" s="1"/>
  <c r="AM20" i="3"/>
  <c r="AE20" i="3"/>
  <c r="AM21" i="3"/>
  <c r="AE21" i="3"/>
  <c r="AE15" i="3"/>
  <c r="AM15" i="3"/>
  <c r="AE18" i="3"/>
  <c r="AM18" i="3"/>
  <c r="AK20" i="2"/>
  <c r="AE20" i="2"/>
  <c r="AM17" i="2" l="1"/>
  <c r="AN17" i="2" s="1"/>
  <c r="AL10" i="3"/>
  <c r="AN10" i="3" s="1"/>
  <c r="AL12" i="3"/>
  <c r="AN12" i="3" s="1"/>
  <c r="AM18" i="2"/>
  <c r="AN18" i="2" s="1"/>
  <c r="AO10" i="3"/>
  <c r="AL12" i="2"/>
  <c r="AL15" i="3"/>
  <c r="AN15" i="3" s="1"/>
  <c r="AO15" i="3" s="1"/>
  <c r="AL23" i="3"/>
  <c r="AN23" i="3" s="1"/>
  <c r="AO23" i="3" s="1"/>
  <c r="AO20" i="3"/>
  <c r="AL20" i="2"/>
  <c r="AM20" i="2" s="1"/>
  <c r="AN20" i="2" s="1"/>
  <c r="AO12" i="3"/>
  <c r="AN8" i="3"/>
  <c r="AO8" i="3" s="1"/>
  <c r="AO13" i="3"/>
  <c r="AL9" i="3"/>
  <c r="AN9" i="3" s="1"/>
  <c r="AO9" i="3" s="1"/>
  <c r="AL14" i="3"/>
  <c r="AN14" i="3" s="1"/>
  <c r="AO14" i="3" s="1"/>
  <c r="AL16" i="3"/>
  <c r="AN16" i="3" s="1"/>
  <c r="AO16" i="3" s="1"/>
  <c r="AO18" i="3"/>
  <c r="AM12" i="2"/>
  <c r="AN12" i="2" s="1"/>
  <c r="AL17" i="3"/>
  <c r="AN17" i="3" s="1"/>
  <c r="AO17" i="3" s="1"/>
  <c r="AO19" i="3"/>
  <c r="AL21" i="3"/>
  <c r="AN21" i="3" s="1"/>
  <c r="AO21" i="3" s="1"/>
  <c r="AL15" i="2"/>
  <c r="AM15" i="2" s="1"/>
  <c r="AN15" i="2" s="1"/>
</calcChain>
</file>

<file path=xl/comments1.xml><?xml version="1.0" encoding="utf-8"?>
<comments xmlns="http://schemas.openxmlformats.org/spreadsheetml/2006/main">
  <authors>
    <author>Nick Burnett</author>
  </authors>
  <commentList>
    <comment ref="AI11" authorId="0" shapeId="0">
      <text>
        <r>
          <rPr>
            <b/>
            <sz val="8"/>
            <color indexed="81"/>
            <rFont val="Tahoma"/>
          </rPr>
          <t>Nick Burnett:</t>
        </r>
        <r>
          <rPr>
            <sz val="8"/>
            <color indexed="81"/>
            <rFont val="Tahoma"/>
          </rPr>
          <t xml:space="preserve">
b6=10, b3=4</t>
        </r>
      </text>
    </comment>
    <comment ref="AI17" authorId="0" shapeId="0">
      <text>
        <r>
          <rPr>
            <b/>
            <sz val="8"/>
            <color indexed="81"/>
            <rFont val="Tahoma"/>
          </rPr>
          <t>Nick Burnett:</t>
        </r>
        <r>
          <rPr>
            <sz val="8"/>
            <color indexed="81"/>
            <rFont val="Tahoma"/>
          </rPr>
          <t xml:space="preserve">
b6=10, b3=7</t>
        </r>
      </text>
    </comment>
  </commentList>
</comments>
</file>

<file path=xl/sharedStrings.xml><?xml version="1.0" encoding="utf-8"?>
<sst xmlns="http://schemas.openxmlformats.org/spreadsheetml/2006/main" count="689" uniqueCount="178">
  <si>
    <t>AARDVARKS GOLFING SOCIETY</t>
  </si>
  <si>
    <t>ANNUAL TOUR</t>
  </si>
  <si>
    <t>Rounded</t>
  </si>
  <si>
    <t>EAST YORKSHIRE</t>
  </si>
  <si>
    <t>Playing</t>
  </si>
  <si>
    <t>Calc Start</t>
  </si>
  <si>
    <t>hcap for</t>
  </si>
  <si>
    <t>Previous Handicap Records</t>
  </si>
  <si>
    <t>to 28/6</t>
  </si>
  <si>
    <t>Individ.</t>
  </si>
  <si>
    <t>hcap</t>
  </si>
  <si>
    <t>2006 Tour</t>
  </si>
  <si>
    <t>EXTRA</t>
  </si>
  <si>
    <t>end</t>
  </si>
  <si>
    <t xml:space="preserve">end </t>
  </si>
  <si>
    <t>Initial</t>
  </si>
  <si>
    <t>Round 1(pts)</t>
  </si>
  <si>
    <t>HC</t>
  </si>
  <si>
    <t>RC</t>
  </si>
  <si>
    <t>Ryder Cup</t>
  </si>
  <si>
    <t>Round 2</t>
  </si>
  <si>
    <t>Round 3</t>
  </si>
  <si>
    <t>TOTAL</t>
  </si>
  <si>
    <t>End</t>
  </si>
  <si>
    <t>trans</t>
  </si>
  <si>
    <t>for</t>
  </si>
  <si>
    <t>BEFORE Y/E</t>
  </si>
  <si>
    <t xml:space="preserve"> H'cap adj</t>
  </si>
  <si>
    <t>AFTER Y/E</t>
  </si>
  <si>
    <t>BACK 9 PLAY-OFF</t>
  </si>
  <si>
    <t>NAME</t>
  </si>
  <si>
    <t>H'Cap</t>
  </si>
  <si>
    <t>Beverley</t>
  </si>
  <si>
    <t>Adj</t>
  </si>
  <si>
    <t>Rev</t>
  </si>
  <si>
    <t>res</t>
  </si>
  <si>
    <t>Hornsea</t>
  </si>
  <si>
    <t>Cave Castle</t>
  </si>
  <si>
    <t>PTS</t>
  </si>
  <si>
    <t>adj</t>
  </si>
  <si>
    <t>ADJS</t>
  </si>
  <si>
    <t>for 2006 tour</t>
  </si>
  <si>
    <t>Rd 1</t>
  </si>
  <si>
    <t>Rd 2</t>
  </si>
  <si>
    <t>Rd 3</t>
  </si>
  <si>
    <t>Total</t>
  </si>
  <si>
    <t>N</t>
  </si>
  <si>
    <t>COLTON</t>
  </si>
  <si>
    <t>W</t>
  </si>
  <si>
    <t xml:space="preserve">A </t>
  </si>
  <si>
    <t>ENTWISLE</t>
  </si>
  <si>
    <t>D</t>
  </si>
  <si>
    <t>BROWN</t>
  </si>
  <si>
    <t>L</t>
  </si>
  <si>
    <t>2 back from 2004</t>
  </si>
  <si>
    <t>28*</t>
  </si>
  <si>
    <t>J</t>
  </si>
  <si>
    <t>TIPLER</t>
  </si>
  <si>
    <t>1,1</t>
  </si>
  <si>
    <t>new boy</t>
  </si>
  <si>
    <t>R</t>
  </si>
  <si>
    <t>VENES</t>
  </si>
  <si>
    <t xml:space="preserve">C </t>
  </si>
  <si>
    <t>O'NEILL</t>
  </si>
  <si>
    <t>BURNETT</t>
  </si>
  <si>
    <t>,-4,-2</t>
  </si>
  <si>
    <t>2,1</t>
  </si>
  <si>
    <t>4,1</t>
  </si>
  <si>
    <t>WILKS</t>
  </si>
  <si>
    <t>H</t>
  </si>
  <si>
    <t>BURGESS</t>
  </si>
  <si>
    <t>1,-3</t>
  </si>
  <si>
    <t>I</t>
  </si>
  <si>
    <t>STOKES</t>
  </si>
  <si>
    <t>K</t>
  </si>
  <si>
    <t>TAYLOR</t>
  </si>
  <si>
    <t xml:space="preserve">S </t>
  </si>
  <si>
    <t>NICHOLSON</t>
  </si>
  <si>
    <t>G</t>
  </si>
  <si>
    <t>WAGG</t>
  </si>
  <si>
    <t>1 back from 2004</t>
  </si>
  <si>
    <t>C</t>
  </si>
  <si>
    <t>McGUIRE</t>
  </si>
  <si>
    <t>LUTHER</t>
  </si>
  <si>
    <t>1,4</t>
  </si>
  <si>
    <t>USA 6.5-1.5</t>
  </si>
  <si>
    <t xml:space="preserve">nb </t>
  </si>
  <si>
    <t>Handicap adjustments based as follows:</t>
  </si>
  <si>
    <t>nb in the event of a tie, the final result</t>
  </si>
  <si>
    <t>last years winners</t>
  </si>
  <si>
    <t>shall be decided on the aggregate total</t>
  </si>
  <si>
    <t>1st place</t>
  </si>
  <si>
    <t>minus</t>
  </si>
  <si>
    <t>Shots (D BROWN)</t>
  </si>
  <si>
    <t>of the best back 9 scores (then back6,3 etc)</t>
  </si>
  <si>
    <t>2nd place</t>
  </si>
  <si>
    <t>Shot (C TAYLOR)</t>
  </si>
  <si>
    <t>after each round</t>
  </si>
  <si>
    <t>Previous Years Winners</t>
  </si>
  <si>
    <t xml:space="preserve"> R W THOMAS Shield</t>
  </si>
  <si>
    <t>Shots</t>
  </si>
  <si>
    <t>Last place</t>
  </si>
  <si>
    <t>plus</t>
  </si>
  <si>
    <t>average h'cap</t>
  </si>
  <si>
    <t>2nd last</t>
  </si>
  <si>
    <t>Northumberland</t>
  </si>
  <si>
    <t>G Wagg</t>
  </si>
  <si>
    <t>110 pts</t>
  </si>
  <si>
    <t>3rd place</t>
  </si>
  <si>
    <t>3rd last</t>
  </si>
  <si>
    <t>North Wales</t>
  </si>
  <si>
    <t>D Brown</t>
  </si>
  <si>
    <t>62 pts</t>
  </si>
  <si>
    <t>4th place</t>
  </si>
  <si>
    <t>Shot</t>
  </si>
  <si>
    <t>4th last</t>
  </si>
  <si>
    <t>Herefordshire</t>
  </si>
  <si>
    <t>J Wilks</t>
  </si>
  <si>
    <t>103 pts</t>
  </si>
  <si>
    <t>Cumbria</t>
  </si>
  <si>
    <t>S Nicholson</t>
  </si>
  <si>
    <t>96 pts</t>
  </si>
  <si>
    <t>18+ clear pts</t>
  </si>
  <si>
    <t xml:space="preserve">plus </t>
  </si>
  <si>
    <t>Gloucestershire</t>
  </si>
  <si>
    <t>C O'Neill</t>
  </si>
  <si>
    <t>Rounds 1+2 only</t>
  </si>
  <si>
    <t>adrift of 1st</t>
  </si>
  <si>
    <t>extra</t>
  </si>
  <si>
    <t>Yorkshire</t>
  </si>
  <si>
    <t>C Taylor</t>
  </si>
  <si>
    <t>88 pts</t>
  </si>
  <si>
    <t>1st place by</t>
  </si>
  <si>
    <t>minus extra</t>
  </si>
  <si>
    <t>Shots(1 Round only)</t>
  </si>
  <si>
    <t>Leicestershire</t>
  </si>
  <si>
    <t>A Luther</t>
  </si>
  <si>
    <t>92 pts</t>
  </si>
  <si>
    <t>5+ clear points</t>
  </si>
  <si>
    <t>Monmouth</t>
  </si>
  <si>
    <t>K Taylor</t>
  </si>
  <si>
    <t>Derbyshire</t>
  </si>
  <si>
    <t>N Colton</t>
  </si>
  <si>
    <t>95 pts</t>
  </si>
  <si>
    <t>Ryder Cup losers</t>
  </si>
  <si>
    <t>Shot(for Round 2 only)</t>
  </si>
  <si>
    <t>Northamptonshire</t>
  </si>
  <si>
    <t>84 pts</t>
  </si>
  <si>
    <t>tot aver sc</t>
  </si>
  <si>
    <t>aver sc</t>
  </si>
  <si>
    <t>aver</t>
  </si>
  <si>
    <t>no</t>
  </si>
  <si>
    <t>total</t>
  </si>
  <si>
    <t>tot</t>
  </si>
  <si>
    <t>rd 3</t>
  </si>
  <si>
    <t>gen adj</t>
  </si>
  <si>
    <t>after</t>
  </si>
  <si>
    <t>to max</t>
  </si>
  <si>
    <t>Aver</t>
  </si>
  <si>
    <t>H'cap</t>
  </si>
  <si>
    <t>ex hc</t>
  </si>
  <si>
    <t>Final rev</t>
  </si>
  <si>
    <t>% adj</t>
  </si>
  <si>
    <t>opt 2</t>
  </si>
  <si>
    <t>tourn</t>
  </si>
  <si>
    <t>gen</t>
  </si>
  <si>
    <t>2006 Handicap review</t>
  </si>
  <si>
    <t>Prov.</t>
  </si>
  <si>
    <t>start</t>
  </si>
  <si>
    <t>Final</t>
  </si>
  <si>
    <t>opt 1</t>
  </si>
  <si>
    <t>gen ex</t>
  </si>
  <si>
    <t>Start</t>
  </si>
  <si>
    <t>to average score</t>
  </si>
  <si>
    <t>the 3 rounds-hcap adj pro-rata</t>
  </si>
  <si>
    <t>Trial adj based on averages over</t>
  </si>
  <si>
    <t>NOT USED IN 2005-Rd 3+final adj</t>
  </si>
  <si>
    <t>DO NOT USE THIS SHEET-INITIAL WORKINGS ONLY REF HC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</si>
</sst>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7" formatCode="0.000"/>
  </numFmts>
  <fonts count="14" x14ac:knownFonts="1">
    <font>
      <sz val="10"/>
      <name val="Arial"/>
    </font>
    <font>
      <sz val="10"/>
      <name val="Arial"/>
    </font>
    <font>
      <sz val="8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8"/>
      <name val="Arial"/>
      <family val="2"/>
    </font>
    <font>
      <b/>
      <sz val="12"/>
      <color indexed="22"/>
      <name val="Arial"/>
      <family val="2"/>
    </font>
    <font>
      <sz val="12"/>
      <name val="Arial"/>
    </font>
    <font>
      <b/>
      <sz val="8"/>
      <color indexed="81"/>
      <name val="Tahoma"/>
    </font>
    <font>
      <sz val="8"/>
      <color indexed="81"/>
      <name val="Tahoma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ill="1" applyAlignment="1">
      <alignment vertical="center"/>
    </xf>
    <xf numFmtId="9" fontId="4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9" fontId="4" fillId="2" borderId="3" xfId="0" applyNumberFormat="1" applyFont="1" applyFill="1" applyBorder="1" applyAlignment="1">
      <alignment horizontal="center" vertical="center"/>
    </xf>
    <xf numFmtId="17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17" fontId="4" fillId="0" borderId="0" xfId="0" applyNumberFormat="1" applyFont="1" applyAlignment="1">
      <alignment vertical="center"/>
    </xf>
    <xf numFmtId="1" fontId="4" fillId="0" borderId="0" xfId="0" applyNumberFormat="1" applyFont="1" applyFill="1" applyAlignment="1">
      <alignment horizontal="center" vertical="center"/>
    </xf>
    <xf numFmtId="9" fontId="4" fillId="3" borderId="0" xfId="0" applyNumberFormat="1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15" fontId="4" fillId="4" borderId="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9" fontId="4" fillId="0" borderId="0" xfId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Fill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5" borderId="6" xfId="0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6" borderId="0" xfId="0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8" borderId="18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2" fontId="5" fillId="3" borderId="0" xfId="0" applyNumberFormat="1" applyFont="1" applyFill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1" fontId="5" fillId="6" borderId="5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5" fillId="3" borderId="8" xfId="0" applyFont="1" applyFill="1" applyBorder="1" applyAlignment="1">
      <alignment horizontal="right" vertical="center"/>
    </xf>
    <xf numFmtId="0" fontId="5" fillId="7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9" borderId="8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5" fillId="9" borderId="18" xfId="0" applyFont="1" applyFill="1" applyBorder="1" applyAlignment="1">
      <alignment horizontal="center" vertical="center"/>
    </xf>
    <xf numFmtId="1" fontId="5" fillId="2" borderId="20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1" fontId="5" fillId="2" borderId="22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7" fillId="0" borderId="2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7" fillId="0" borderId="26" xfId="0" applyFont="1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4" fillId="1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64" fontId="4" fillId="0" borderId="21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2" borderId="32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3" fillId="2" borderId="31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0" fillId="10" borderId="0" xfId="0" applyFill="1" applyAlignment="1">
      <alignment vertical="center"/>
    </xf>
    <xf numFmtId="9" fontId="4" fillId="12" borderId="0" xfId="0" applyNumberFormat="1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6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9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0" fillId="11" borderId="0" xfId="0" applyFill="1" applyAlignment="1">
      <alignment vertical="center"/>
    </xf>
    <xf numFmtId="0" fontId="0" fillId="4" borderId="7" xfId="0" applyFill="1" applyBorder="1" applyAlignment="1">
      <alignment vertical="center"/>
    </xf>
    <xf numFmtId="0" fontId="4" fillId="5" borderId="0" xfId="0" applyFont="1" applyFill="1" applyAlignment="1">
      <alignment vertical="center"/>
    </xf>
    <xf numFmtId="9" fontId="4" fillId="0" borderId="0" xfId="0" applyNumberFormat="1" applyFont="1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left" vertical="center"/>
    </xf>
    <xf numFmtId="0" fontId="4" fillId="9" borderId="6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164" fontId="7" fillId="6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164" fontId="5" fillId="9" borderId="0" xfId="0" applyNumberFormat="1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164" fontId="5" fillId="11" borderId="0" xfId="0" applyNumberFormat="1" applyFont="1" applyFill="1" applyAlignment="1">
      <alignment horizontal="center" vertical="center"/>
    </xf>
    <xf numFmtId="164" fontId="5" fillId="4" borderId="7" xfId="0" applyNumberFormat="1" applyFont="1" applyFill="1" applyBorder="1" applyAlignment="1">
      <alignment horizontal="center" vertical="center"/>
    </xf>
    <xf numFmtId="2" fontId="5" fillId="12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vertical="center"/>
    </xf>
    <xf numFmtId="0" fontId="7" fillId="9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7" fillId="9" borderId="0" xfId="0" applyNumberFormat="1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164" fontId="7" fillId="9" borderId="0" xfId="0" applyNumberFormat="1" applyFont="1" applyFill="1" applyAlignment="1">
      <alignment horizontal="right" vertical="center"/>
    </xf>
    <xf numFmtId="164" fontId="7" fillId="9" borderId="29" xfId="0" applyNumberFormat="1" applyFont="1" applyFill="1" applyBorder="1" applyAlignment="1">
      <alignment vertical="center"/>
    </xf>
    <xf numFmtId="0" fontId="5" fillId="3" borderId="29" xfId="0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4" fontId="5" fillId="9" borderId="29" xfId="0" applyNumberFormat="1" applyFont="1" applyFill="1" applyBorder="1" applyAlignment="1">
      <alignment horizontal="center" vertical="center"/>
    </xf>
    <xf numFmtId="164" fontId="7" fillId="9" borderId="0" xfId="0" applyNumberFormat="1" applyFont="1" applyFill="1" applyBorder="1" applyAlignment="1">
      <alignment vertical="center"/>
    </xf>
    <xf numFmtId="164" fontId="7" fillId="9" borderId="29" xfId="0" applyNumberFormat="1" applyFont="1" applyFill="1" applyBorder="1" applyAlignment="1">
      <alignment horizontal="right" vertical="center"/>
    </xf>
    <xf numFmtId="0" fontId="5" fillId="3" borderId="29" xfId="0" applyFont="1" applyFill="1" applyBorder="1" applyAlignment="1">
      <alignment horizontal="center" vertical="center"/>
    </xf>
    <xf numFmtId="164" fontId="5" fillId="3" borderId="29" xfId="0" applyNumberFormat="1" applyFont="1" applyFill="1" applyBorder="1" applyAlignment="1">
      <alignment horizontal="center" vertical="center"/>
    </xf>
    <xf numFmtId="164" fontId="5" fillId="10" borderId="7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5" borderId="21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0" fillId="10" borderId="25" xfId="0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167" fontId="4" fillId="2" borderId="29" xfId="0" applyNumberFormat="1" applyFont="1" applyFill="1" applyBorder="1" applyAlignment="1">
      <alignment vertical="center"/>
    </xf>
    <xf numFmtId="0" fontId="4" fillId="10" borderId="0" xfId="0" applyFont="1" applyFill="1" applyAlignment="1">
      <alignment horizontal="center" vertical="center"/>
    </xf>
    <xf numFmtId="9" fontId="4" fillId="2" borderId="0" xfId="0" applyNumberFormat="1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0" fontId="5" fillId="0" borderId="21" xfId="0" applyFont="1" applyFill="1" applyBorder="1" applyAlignment="1">
      <alignment horizontal="left" vertical="center"/>
    </xf>
    <xf numFmtId="0" fontId="0" fillId="0" borderId="22" xfId="0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D56"/>
  <sheetViews>
    <sheetView showGridLines="0" tabSelected="1" zoomScale="75" workbookViewId="0"/>
  </sheetViews>
  <sheetFormatPr defaultRowHeight="13.2" x14ac:dyDescent="0.25"/>
  <cols>
    <col min="1" max="1" width="5.88671875" style="2" customWidth="1"/>
    <col min="2" max="2" width="7.44140625" style="2" customWidth="1"/>
    <col min="3" max="3" width="5.5546875" style="2" customWidth="1"/>
    <col min="4" max="4" width="5.6640625" style="2" customWidth="1"/>
    <col min="5" max="5" width="4.6640625" style="2" customWidth="1"/>
    <col min="6" max="6" width="7.33203125" style="2" customWidth="1"/>
    <col min="7" max="7" width="7.109375" style="2" customWidth="1"/>
    <col min="8" max="8" width="6.88671875" style="2" customWidth="1"/>
    <col min="9" max="9" width="7.109375" style="2" customWidth="1"/>
    <col min="10" max="10" width="6.5546875" style="2" customWidth="1"/>
    <col min="11" max="11" width="4.44140625" style="2" customWidth="1"/>
    <col min="12" max="12" width="15.44140625" style="2" customWidth="1"/>
    <col min="13" max="13" width="7.109375" style="2" customWidth="1"/>
    <col min="14" max="14" width="15.6640625" style="2" customWidth="1"/>
    <col min="15" max="15" width="8.44140625" style="2" customWidth="1"/>
    <col min="16" max="16" width="9.33203125" style="2" customWidth="1"/>
    <col min="17" max="17" width="7.6640625" style="2" customWidth="1"/>
    <col min="18" max="18" width="11" style="2" customWidth="1"/>
    <col min="19" max="19" width="10" style="2" customWidth="1"/>
    <col min="20" max="20" width="14.6640625" style="2" customWidth="1"/>
    <col min="21" max="21" width="7.33203125" style="2" customWidth="1"/>
    <col min="22" max="22" width="11" style="2" customWidth="1"/>
    <col min="23" max="23" width="15.6640625" style="2" customWidth="1"/>
    <col min="24" max="24" width="7.109375" style="2" customWidth="1"/>
    <col min="25" max="25" width="11" style="2" customWidth="1"/>
    <col min="26" max="26" width="3.109375" style="2" customWidth="1"/>
    <col min="27" max="27" width="8" style="2" customWidth="1"/>
    <col min="28" max="29" width="8.88671875" style="2"/>
    <col min="30" max="30" width="11" style="2" customWidth="1"/>
    <col min="31" max="31" width="15.109375" style="2" customWidth="1"/>
    <col min="32" max="32" width="16" style="2" customWidth="1"/>
    <col min="33" max="33" width="14.33203125" style="2" customWidth="1"/>
    <col min="34" max="34" width="6.88671875" style="2" customWidth="1"/>
    <col min="35" max="35" width="8" style="2" customWidth="1"/>
    <col min="36" max="36" width="7.6640625" style="2" customWidth="1"/>
    <col min="37" max="37" width="10.88671875" style="2" customWidth="1"/>
    <col min="38" max="38" width="14.33203125" style="2" customWidth="1"/>
    <col min="39" max="44" width="8.88671875" style="2"/>
    <col min="45" max="45" width="16.109375" style="2" customWidth="1"/>
    <col min="46" max="16384" width="8.88671875" style="2"/>
  </cols>
  <sheetData>
    <row r="1" spans="1:39" ht="18" thickBot="1" x14ac:dyDescent="0.3">
      <c r="A1" s="1" t="s">
        <v>0</v>
      </c>
      <c r="L1" s="1" t="s">
        <v>1</v>
      </c>
      <c r="M1" s="1"/>
      <c r="N1" s="3">
        <v>2005</v>
      </c>
      <c r="P1" s="4"/>
      <c r="Q1" s="4"/>
      <c r="T1" s="4"/>
      <c r="U1" s="4"/>
      <c r="V1" s="5"/>
      <c r="W1" s="4"/>
      <c r="AD1" s="6"/>
      <c r="AE1" s="6"/>
    </row>
    <row r="2" spans="1:39" x14ac:dyDescent="0.25">
      <c r="A2" s="4"/>
      <c r="P2" s="4"/>
      <c r="Q2" s="4"/>
      <c r="Y2" s="6"/>
      <c r="AD2" s="6"/>
      <c r="AE2" s="7" t="s">
        <v>2</v>
      </c>
      <c r="AF2" s="8"/>
      <c r="AG2" s="9" t="s">
        <v>2</v>
      </c>
      <c r="AK2" s="6"/>
    </row>
    <row r="3" spans="1:39" ht="15.6" x14ac:dyDescent="0.25">
      <c r="A3" s="4"/>
      <c r="N3" s="10">
        <v>38504</v>
      </c>
      <c r="P3" s="11" t="s">
        <v>3</v>
      </c>
      <c r="AD3" s="6"/>
      <c r="AE3" s="12" t="s">
        <v>4</v>
      </c>
      <c r="AF3" s="13"/>
      <c r="AG3" s="14" t="s">
        <v>4</v>
      </c>
    </row>
    <row r="4" spans="1:39" x14ac:dyDescent="0.25">
      <c r="A4" s="4"/>
      <c r="O4" s="15"/>
      <c r="P4" s="4"/>
      <c r="Q4" s="4"/>
      <c r="T4" s="13"/>
      <c r="AC4" s="16">
        <v>2006</v>
      </c>
      <c r="AD4" s="17" t="s">
        <v>5</v>
      </c>
      <c r="AE4" s="12" t="s">
        <v>6</v>
      </c>
      <c r="AF4" s="13"/>
      <c r="AG4" s="14" t="s">
        <v>6</v>
      </c>
    </row>
    <row r="5" spans="1:39" ht="13.8" thickBot="1" x14ac:dyDescent="0.3">
      <c r="A5" s="18" t="s">
        <v>7</v>
      </c>
      <c r="B5" s="18"/>
      <c r="C5" s="18"/>
      <c r="D5" s="18"/>
      <c r="E5" s="18"/>
      <c r="F5" s="18"/>
      <c r="G5" s="18"/>
      <c r="H5" s="18"/>
      <c r="I5" s="18"/>
      <c r="J5" s="18"/>
      <c r="M5" s="19" t="s">
        <v>8</v>
      </c>
      <c r="N5" s="20">
        <v>38532</v>
      </c>
      <c r="Q5" s="21" t="s">
        <v>9</v>
      </c>
      <c r="R5" s="22"/>
      <c r="S5" s="23"/>
      <c r="T5" s="20">
        <v>38533</v>
      </c>
      <c r="U5" s="6"/>
      <c r="W5" s="20">
        <v>38534</v>
      </c>
      <c r="X5" s="6"/>
      <c r="AB5" s="24">
        <v>2005</v>
      </c>
      <c r="AC5" s="25">
        <v>0.5</v>
      </c>
      <c r="AD5" s="26" t="s">
        <v>10</v>
      </c>
      <c r="AE5" s="12" t="s">
        <v>11</v>
      </c>
      <c r="AF5" s="27" t="s">
        <v>12</v>
      </c>
      <c r="AG5" s="14" t="s">
        <v>11</v>
      </c>
    </row>
    <row r="6" spans="1:39" x14ac:dyDescent="0.25">
      <c r="A6" s="28" t="s">
        <v>13</v>
      </c>
      <c r="B6" s="28" t="s">
        <v>13</v>
      </c>
      <c r="C6" s="28" t="s">
        <v>13</v>
      </c>
      <c r="D6" s="28" t="s">
        <v>14</v>
      </c>
      <c r="E6" s="28" t="s">
        <v>14</v>
      </c>
      <c r="F6" s="28" t="s">
        <v>13</v>
      </c>
      <c r="G6" s="29" t="s">
        <v>13</v>
      </c>
      <c r="H6" s="29" t="s">
        <v>13</v>
      </c>
      <c r="I6" s="29" t="s">
        <v>13</v>
      </c>
      <c r="J6" s="29" t="s">
        <v>13</v>
      </c>
      <c r="K6" s="30"/>
      <c r="L6" s="31"/>
      <c r="M6" s="32" t="s">
        <v>15</v>
      </c>
      <c r="N6" s="33" t="s">
        <v>16</v>
      </c>
      <c r="O6" s="29" t="s">
        <v>17</v>
      </c>
      <c r="P6" s="34"/>
      <c r="Q6" s="35" t="s">
        <v>18</v>
      </c>
      <c r="R6" s="36" t="s">
        <v>19</v>
      </c>
      <c r="S6" s="37"/>
      <c r="T6" s="33" t="s">
        <v>20</v>
      </c>
      <c r="U6" s="29" t="s">
        <v>17</v>
      </c>
      <c r="V6" s="26"/>
      <c r="W6" s="33" t="s">
        <v>21</v>
      </c>
      <c r="X6" s="28"/>
      <c r="Y6" s="38" t="s">
        <v>22</v>
      </c>
      <c r="Z6" s="39"/>
      <c r="AA6" s="29" t="s">
        <v>17</v>
      </c>
      <c r="AB6" s="24" t="s">
        <v>23</v>
      </c>
      <c r="AC6" s="40" t="s">
        <v>24</v>
      </c>
      <c r="AD6" s="26" t="s">
        <v>25</v>
      </c>
      <c r="AE6" s="12" t="s">
        <v>26</v>
      </c>
      <c r="AF6" s="27" t="s">
        <v>27</v>
      </c>
      <c r="AG6" s="14" t="s">
        <v>28</v>
      </c>
      <c r="AH6" s="41" t="s">
        <v>29</v>
      </c>
      <c r="AI6" s="41"/>
      <c r="AJ6" s="41"/>
      <c r="AK6" s="42"/>
    </row>
    <row r="7" spans="1:39" x14ac:dyDescent="0.25">
      <c r="A7" s="43">
        <v>95</v>
      </c>
      <c r="B7" s="43">
        <v>96</v>
      </c>
      <c r="C7" s="43">
        <v>97</v>
      </c>
      <c r="D7" s="43">
        <v>98</v>
      </c>
      <c r="E7" s="43">
        <v>99</v>
      </c>
      <c r="F7" s="44">
        <v>2000</v>
      </c>
      <c r="G7" s="45">
        <v>2001</v>
      </c>
      <c r="H7" s="45">
        <v>2002</v>
      </c>
      <c r="I7" s="45">
        <v>2003</v>
      </c>
      <c r="J7" s="45">
        <v>2004</v>
      </c>
      <c r="K7" s="46" t="s">
        <v>30</v>
      </c>
      <c r="L7" s="47"/>
      <c r="M7" s="48" t="s">
        <v>31</v>
      </c>
      <c r="N7" s="49" t="s">
        <v>32</v>
      </c>
      <c r="O7" s="45" t="s">
        <v>33</v>
      </c>
      <c r="P7" s="50" t="s">
        <v>34</v>
      </c>
      <c r="Q7" s="51" t="s">
        <v>35</v>
      </c>
      <c r="R7" s="52" t="s">
        <v>33</v>
      </c>
      <c r="S7" s="48" t="s">
        <v>34</v>
      </c>
      <c r="T7" s="49" t="s">
        <v>36</v>
      </c>
      <c r="U7" s="45" t="s">
        <v>33</v>
      </c>
      <c r="V7" s="50" t="s">
        <v>34</v>
      </c>
      <c r="W7" s="49" t="s">
        <v>37</v>
      </c>
      <c r="X7" s="43"/>
      <c r="Y7" s="53" t="s">
        <v>38</v>
      </c>
      <c r="Z7" s="54"/>
      <c r="AA7" s="45" t="s">
        <v>33</v>
      </c>
      <c r="AB7" s="55" t="s">
        <v>34</v>
      </c>
      <c r="AC7" s="56" t="s">
        <v>39</v>
      </c>
      <c r="AD7" s="50" t="s">
        <v>11</v>
      </c>
      <c r="AE7" s="57" t="s">
        <v>40</v>
      </c>
      <c r="AF7" s="58" t="s">
        <v>41</v>
      </c>
      <c r="AG7" s="59" t="s">
        <v>40</v>
      </c>
      <c r="AH7" s="54" t="s">
        <v>42</v>
      </c>
      <c r="AI7" s="54" t="s">
        <v>43</v>
      </c>
      <c r="AJ7" s="54" t="s">
        <v>44</v>
      </c>
      <c r="AK7" s="60" t="s">
        <v>45</v>
      </c>
    </row>
    <row r="8" spans="1:39" ht="15.6" x14ac:dyDescent="0.25">
      <c r="A8" s="61"/>
      <c r="B8" s="61"/>
      <c r="C8" s="61"/>
      <c r="D8" s="61"/>
      <c r="E8" s="61">
        <v>15</v>
      </c>
      <c r="F8" s="61">
        <v>13</v>
      </c>
      <c r="G8" s="61">
        <v>17</v>
      </c>
      <c r="H8" s="61">
        <v>17</v>
      </c>
      <c r="I8" s="61">
        <v>13</v>
      </c>
      <c r="J8" s="62">
        <v>15</v>
      </c>
      <c r="K8" s="63" t="s">
        <v>46</v>
      </c>
      <c r="L8" s="64" t="s">
        <v>47</v>
      </c>
      <c r="M8" s="65">
        <v>17</v>
      </c>
      <c r="N8" s="66">
        <v>31</v>
      </c>
      <c r="O8" s="67"/>
      <c r="P8" s="68">
        <f t="shared" ref="P8:P13" si="0">M8+O8</f>
        <v>17</v>
      </c>
      <c r="Q8" s="69" t="s">
        <v>48</v>
      </c>
      <c r="R8" s="70"/>
      <c r="S8" s="71">
        <f t="shared" ref="S8:S15" si="1">P8+R8</f>
        <v>17</v>
      </c>
      <c r="T8" s="72">
        <v>29</v>
      </c>
      <c r="U8" s="73">
        <v>-2</v>
      </c>
      <c r="V8" s="68">
        <f>S8+U8</f>
        <v>15</v>
      </c>
      <c r="W8" s="74">
        <v>34</v>
      </c>
      <c r="X8" s="75"/>
      <c r="Y8" s="76">
        <f t="shared" ref="Y8:Y23" si="2">N8+T8+W8</f>
        <v>94</v>
      </c>
      <c r="Z8" s="13">
        <v>1</v>
      </c>
      <c r="AA8" s="77">
        <v>-3</v>
      </c>
      <c r="AB8" s="78">
        <f t="shared" ref="AB8:AB13" si="3">V8+AA8</f>
        <v>12</v>
      </c>
      <c r="AC8" s="79">
        <v>8.8642659279777547E-2</v>
      </c>
      <c r="AD8" s="80">
        <f t="shared" ref="AD8:AD23" si="4">AB8+AC8</f>
        <v>12.088642659279778</v>
      </c>
      <c r="AE8" s="81">
        <f t="shared" ref="AE8:AE23" si="5">AD8</f>
        <v>12.088642659279778</v>
      </c>
      <c r="AF8" s="82">
        <v>-2</v>
      </c>
      <c r="AG8" s="83">
        <f>AE8+AF8</f>
        <v>10.088642659279778</v>
      </c>
      <c r="AH8" s="84">
        <v>19</v>
      </c>
      <c r="AI8" s="85">
        <v>17</v>
      </c>
      <c r="AJ8" s="84">
        <v>14</v>
      </c>
      <c r="AK8" s="86">
        <f t="shared" ref="AK8:AK23" si="6">SUM(AH8:AJ8)</f>
        <v>50</v>
      </c>
      <c r="AL8" s="87" t="str">
        <f t="shared" ref="AL8:AL23" si="7">L8</f>
        <v>COLTON</v>
      </c>
      <c r="AM8" s="13"/>
    </row>
    <row r="9" spans="1:39" ht="15.6" x14ac:dyDescent="0.25">
      <c r="A9" s="61"/>
      <c r="B9" s="88">
        <v>22</v>
      </c>
      <c r="C9" s="61">
        <v>19</v>
      </c>
      <c r="D9" s="61">
        <v>16</v>
      </c>
      <c r="E9" s="61">
        <v>15</v>
      </c>
      <c r="F9" s="61">
        <v>13</v>
      </c>
      <c r="G9" s="61">
        <v>11</v>
      </c>
      <c r="H9" s="61"/>
      <c r="I9" s="61"/>
      <c r="J9" s="61">
        <v>19</v>
      </c>
      <c r="K9" s="63" t="s">
        <v>49</v>
      </c>
      <c r="L9" s="64" t="s">
        <v>50</v>
      </c>
      <c r="M9" s="89">
        <v>19</v>
      </c>
      <c r="N9" s="74">
        <v>35</v>
      </c>
      <c r="O9" s="67">
        <v>-3</v>
      </c>
      <c r="P9" s="68">
        <f t="shared" si="0"/>
        <v>16</v>
      </c>
      <c r="Q9" s="69" t="s">
        <v>48</v>
      </c>
      <c r="R9" s="70"/>
      <c r="S9" s="71">
        <f t="shared" si="1"/>
        <v>16</v>
      </c>
      <c r="T9" s="66">
        <v>29</v>
      </c>
      <c r="U9" s="73">
        <v>-1</v>
      </c>
      <c r="V9" s="68">
        <f>S9+U9</f>
        <v>15</v>
      </c>
      <c r="W9" s="66">
        <v>29</v>
      </c>
      <c r="X9" s="4"/>
      <c r="Y9" s="90">
        <f t="shared" si="2"/>
        <v>93</v>
      </c>
      <c r="Z9" s="13">
        <v>2</v>
      </c>
      <c r="AA9" s="77"/>
      <c r="AB9" s="78">
        <f t="shared" si="3"/>
        <v>15</v>
      </c>
      <c r="AC9" s="79">
        <v>-1.1011080332409966</v>
      </c>
      <c r="AD9" s="80">
        <f t="shared" si="4"/>
        <v>13.898891966759003</v>
      </c>
      <c r="AE9" s="81">
        <f t="shared" si="5"/>
        <v>13.898891966759003</v>
      </c>
      <c r="AF9" s="82">
        <v>-1</v>
      </c>
      <c r="AG9" s="83">
        <f>AE9+AF9</f>
        <v>12.898891966759003</v>
      </c>
      <c r="AH9" s="84">
        <v>18</v>
      </c>
      <c r="AI9" s="85">
        <v>14</v>
      </c>
      <c r="AJ9" s="84">
        <v>17</v>
      </c>
      <c r="AK9" s="91">
        <f t="shared" si="6"/>
        <v>49</v>
      </c>
      <c r="AL9" s="87" t="str">
        <f t="shared" si="7"/>
        <v>ENTWISLE</v>
      </c>
      <c r="AM9" s="13"/>
    </row>
    <row r="10" spans="1:39" ht="15.6" x14ac:dyDescent="0.25">
      <c r="A10" s="61">
        <v>27</v>
      </c>
      <c r="B10" s="61">
        <v>23</v>
      </c>
      <c r="C10" s="61">
        <v>21</v>
      </c>
      <c r="D10" s="61">
        <v>21</v>
      </c>
      <c r="E10" s="61">
        <v>23</v>
      </c>
      <c r="F10" s="61">
        <v>17</v>
      </c>
      <c r="G10" s="61">
        <v>14</v>
      </c>
      <c r="H10" s="61">
        <v>20</v>
      </c>
      <c r="I10" s="61">
        <v>23</v>
      </c>
      <c r="J10" s="62">
        <v>23</v>
      </c>
      <c r="K10" s="63" t="s">
        <v>51</v>
      </c>
      <c r="L10" s="64" t="s">
        <v>52</v>
      </c>
      <c r="M10" s="89">
        <v>21</v>
      </c>
      <c r="N10" s="66">
        <v>30</v>
      </c>
      <c r="O10" s="73"/>
      <c r="P10" s="68">
        <f t="shared" si="0"/>
        <v>21</v>
      </c>
      <c r="Q10" s="69" t="s">
        <v>53</v>
      </c>
      <c r="R10" s="70"/>
      <c r="S10" s="71">
        <f t="shared" si="1"/>
        <v>21</v>
      </c>
      <c r="T10" s="92">
        <v>34</v>
      </c>
      <c r="U10" s="73">
        <v>-4</v>
      </c>
      <c r="V10" s="68">
        <f>S10+U10</f>
        <v>17</v>
      </c>
      <c r="W10" s="66">
        <v>29</v>
      </c>
      <c r="X10" s="4"/>
      <c r="Y10" s="93">
        <f t="shared" si="2"/>
        <v>93</v>
      </c>
      <c r="Z10" s="13">
        <v>3</v>
      </c>
      <c r="AA10" s="77"/>
      <c r="AB10" s="78">
        <f t="shared" si="3"/>
        <v>17</v>
      </c>
      <c r="AC10" s="79">
        <v>-0.7049861495844878</v>
      </c>
      <c r="AD10" s="80">
        <f t="shared" si="4"/>
        <v>16.295013850415511</v>
      </c>
      <c r="AE10" s="81">
        <f t="shared" si="5"/>
        <v>16.295013850415511</v>
      </c>
      <c r="AF10" s="94" t="s">
        <v>54</v>
      </c>
      <c r="AG10" s="95">
        <f>16+2</f>
        <v>18</v>
      </c>
      <c r="AH10" s="84">
        <v>14</v>
      </c>
      <c r="AI10" s="84">
        <v>21</v>
      </c>
      <c r="AJ10" s="84">
        <v>12</v>
      </c>
      <c r="AK10" s="91">
        <f t="shared" si="6"/>
        <v>47</v>
      </c>
      <c r="AL10" s="87" t="str">
        <f t="shared" si="7"/>
        <v>BROWN</v>
      </c>
      <c r="AM10" s="13"/>
    </row>
    <row r="11" spans="1:39" ht="15.6" x14ac:dyDescent="0.25">
      <c r="A11" s="61"/>
      <c r="B11" s="88"/>
      <c r="C11" s="61"/>
      <c r="D11" s="61"/>
      <c r="E11" s="61" t="s">
        <v>55</v>
      </c>
      <c r="F11" s="61" t="s">
        <v>55</v>
      </c>
      <c r="G11" s="61" t="s">
        <v>55</v>
      </c>
      <c r="H11" s="61">
        <v>26</v>
      </c>
      <c r="I11" s="61"/>
      <c r="J11" s="61"/>
      <c r="K11" s="63" t="s">
        <v>56</v>
      </c>
      <c r="L11" s="64" t="s">
        <v>57</v>
      </c>
      <c r="M11" s="89">
        <v>26</v>
      </c>
      <c r="N11" s="66">
        <v>29</v>
      </c>
      <c r="O11" s="67"/>
      <c r="P11" s="68">
        <f t="shared" si="0"/>
        <v>26</v>
      </c>
      <c r="Q11" s="69" t="s">
        <v>53</v>
      </c>
      <c r="R11" s="70">
        <v>-1</v>
      </c>
      <c r="S11" s="71">
        <f t="shared" si="1"/>
        <v>25</v>
      </c>
      <c r="T11" s="66">
        <v>24</v>
      </c>
      <c r="U11" s="73" t="s">
        <v>58</v>
      </c>
      <c r="V11" s="68">
        <v>27</v>
      </c>
      <c r="W11" s="92">
        <v>36</v>
      </c>
      <c r="X11" s="4"/>
      <c r="Y11" s="96">
        <f t="shared" si="2"/>
        <v>89</v>
      </c>
      <c r="Z11" s="22">
        <v>4</v>
      </c>
      <c r="AA11" s="97">
        <v>-4</v>
      </c>
      <c r="AB11" s="78">
        <f t="shared" si="3"/>
        <v>23</v>
      </c>
      <c r="AC11" s="79">
        <v>-0.13711911357340689</v>
      </c>
      <c r="AD11" s="80">
        <f t="shared" si="4"/>
        <v>22.862880886426595</v>
      </c>
      <c r="AE11" s="81">
        <f t="shared" si="5"/>
        <v>22.862880886426595</v>
      </c>
      <c r="AF11" s="13"/>
      <c r="AG11" s="98">
        <f t="shared" ref="AG11:AG20" si="8">AE11+AF11</f>
        <v>22.862880886426595</v>
      </c>
      <c r="AH11" s="84">
        <v>17</v>
      </c>
      <c r="AI11" s="85">
        <v>15</v>
      </c>
      <c r="AJ11" s="84">
        <v>19</v>
      </c>
      <c r="AK11" s="86">
        <f t="shared" si="6"/>
        <v>51</v>
      </c>
      <c r="AL11" s="87" t="str">
        <f t="shared" si="7"/>
        <v>TIPLER</v>
      </c>
      <c r="AM11" s="13"/>
    </row>
    <row r="12" spans="1:39" ht="15.6" x14ac:dyDescent="0.25">
      <c r="A12" s="61"/>
      <c r="B12" s="88"/>
      <c r="C12" s="61"/>
      <c r="D12" s="61"/>
      <c r="E12" s="61"/>
      <c r="F12" s="61"/>
      <c r="G12" s="61"/>
      <c r="H12" s="61"/>
      <c r="I12" s="99"/>
      <c r="J12" s="100" t="s">
        <v>59</v>
      </c>
      <c r="K12" s="63" t="s">
        <v>60</v>
      </c>
      <c r="L12" s="64" t="s">
        <v>61</v>
      </c>
      <c r="M12" s="101">
        <v>24</v>
      </c>
      <c r="N12" s="72">
        <v>34</v>
      </c>
      <c r="O12" s="67">
        <v>-2</v>
      </c>
      <c r="P12" s="68">
        <f t="shared" si="0"/>
        <v>22</v>
      </c>
      <c r="Q12" s="69" t="s">
        <v>48</v>
      </c>
      <c r="R12" s="70"/>
      <c r="S12" s="71">
        <f t="shared" si="1"/>
        <v>22</v>
      </c>
      <c r="T12" s="66">
        <v>27</v>
      </c>
      <c r="U12" s="73"/>
      <c r="V12" s="68">
        <f>S12+U12</f>
        <v>22</v>
      </c>
      <c r="W12" s="66">
        <v>25</v>
      </c>
      <c r="X12" s="4"/>
      <c r="Y12" s="96">
        <f t="shared" si="2"/>
        <v>86</v>
      </c>
      <c r="Z12" s="22">
        <v>5</v>
      </c>
      <c r="AA12" s="77">
        <v>1</v>
      </c>
      <c r="AB12" s="78">
        <f t="shared" si="3"/>
        <v>23</v>
      </c>
      <c r="AC12" s="79">
        <v>-1.2229916897506907</v>
      </c>
      <c r="AD12" s="80">
        <f t="shared" si="4"/>
        <v>21.777008310249307</v>
      </c>
      <c r="AE12" s="81">
        <f t="shared" si="5"/>
        <v>21.777008310249307</v>
      </c>
      <c r="AF12" s="13"/>
      <c r="AG12" s="98">
        <f t="shared" si="8"/>
        <v>21.777008310249307</v>
      </c>
      <c r="AH12" s="84">
        <v>20</v>
      </c>
      <c r="AI12" s="84">
        <v>14</v>
      </c>
      <c r="AJ12" s="85">
        <v>12</v>
      </c>
      <c r="AK12" s="86">
        <f t="shared" si="6"/>
        <v>46</v>
      </c>
      <c r="AL12" s="87" t="str">
        <f t="shared" si="7"/>
        <v>VENES</v>
      </c>
      <c r="AM12" s="13"/>
    </row>
    <row r="13" spans="1:39" ht="15.6" x14ac:dyDescent="0.25">
      <c r="A13" s="61"/>
      <c r="B13" s="102">
        <v>24</v>
      </c>
      <c r="C13" s="102">
        <v>24</v>
      </c>
      <c r="D13" s="102">
        <v>20</v>
      </c>
      <c r="E13" s="61">
        <v>14</v>
      </c>
      <c r="F13" s="61">
        <v>15</v>
      </c>
      <c r="G13" s="61">
        <v>19</v>
      </c>
      <c r="H13" s="61">
        <v>17</v>
      </c>
      <c r="I13" s="61"/>
      <c r="J13" s="61"/>
      <c r="K13" s="63" t="s">
        <v>62</v>
      </c>
      <c r="L13" s="64" t="s">
        <v>63</v>
      </c>
      <c r="M13" s="89">
        <v>17</v>
      </c>
      <c r="N13" s="66">
        <v>31</v>
      </c>
      <c r="O13" s="67"/>
      <c r="P13" s="68">
        <f t="shared" si="0"/>
        <v>17</v>
      </c>
      <c r="Q13" s="69" t="s">
        <v>48</v>
      </c>
      <c r="R13" s="70"/>
      <c r="S13" s="71">
        <f t="shared" si="1"/>
        <v>17</v>
      </c>
      <c r="T13" s="66">
        <v>27</v>
      </c>
      <c r="U13" s="73"/>
      <c r="V13" s="68">
        <f>S13+U13</f>
        <v>17</v>
      </c>
      <c r="W13" s="66">
        <v>27</v>
      </c>
      <c r="X13" s="4"/>
      <c r="Y13" s="96">
        <f t="shared" si="2"/>
        <v>85</v>
      </c>
      <c r="Z13" s="22">
        <v>6</v>
      </c>
      <c r="AA13" s="77"/>
      <c r="AB13" s="78">
        <f t="shared" si="3"/>
        <v>17</v>
      </c>
      <c r="AC13" s="79">
        <v>-0.7049861495844878</v>
      </c>
      <c r="AD13" s="80">
        <f t="shared" si="4"/>
        <v>16.295013850415511</v>
      </c>
      <c r="AE13" s="81">
        <f t="shared" si="5"/>
        <v>16.295013850415511</v>
      </c>
      <c r="AF13" s="13"/>
      <c r="AG13" s="98">
        <f t="shared" si="8"/>
        <v>16.295013850415511</v>
      </c>
      <c r="AH13" s="84">
        <v>17</v>
      </c>
      <c r="AI13" s="84">
        <v>13</v>
      </c>
      <c r="AJ13" s="84">
        <v>10</v>
      </c>
      <c r="AK13" s="91">
        <f t="shared" si="6"/>
        <v>40</v>
      </c>
      <c r="AL13" s="87" t="str">
        <f t="shared" si="7"/>
        <v>O'NEILL</v>
      </c>
      <c r="AM13" s="13"/>
    </row>
    <row r="14" spans="1:39" ht="15.6" x14ac:dyDescent="0.25">
      <c r="A14" s="61">
        <v>22</v>
      </c>
      <c r="B14" s="61">
        <v>22</v>
      </c>
      <c r="C14" s="61">
        <v>21</v>
      </c>
      <c r="D14" s="61">
        <v>18</v>
      </c>
      <c r="E14" s="61">
        <v>15</v>
      </c>
      <c r="F14" s="61">
        <v>19</v>
      </c>
      <c r="G14" s="61">
        <v>19</v>
      </c>
      <c r="H14" s="61">
        <v>19</v>
      </c>
      <c r="I14" s="61">
        <v>23</v>
      </c>
      <c r="J14" s="61">
        <v>25</v>
      </c>
      <c r="K14" s="63" t="s">
        <v>46</v>
      </c>
      <c r="L14" s="64" t="s">
        <v>64</v>
      </c>
      <c r="M14" s="89">
        <v>25</v>
      </c>
      <c r="N14" s="92">
        <v>40</v>
      </c>
      <c r="O14" s="67" t="s">
        <v>65</v>
      </c>
      <c r="P14" s="68">
        <v>19</v>
      </c>
      <c r="Q14" s="69" t="s">
        <v>53</v>
      </c>
      <c r="R14" s="70">
        <v>-1</v>
      </c>
      <c r="S14" s="71">
        <f t="shared" si="1"/>
        <v>18</v>
      </c>
      <c r="T14" s="66">
        <v>28</v>
      </c>
      <c r="U14" s="73" t="s">
        <v>66</v>
      </c>
      <c r="V14" s="68">
        <v>21</v>
      </c>
      <c r="W14" s="103">
        <v>17</v>
      </c>
      <c r="X14" s="4"/>
      <c r="Y14" s="96">
        <f t="shared" si="2"/>
        <v>85</v>
      </c>
      <c r="Z14" s="22">
        <v>7</v>
      </c>
      <c r="AA14" s="77" t="s">
        <v>67</v>
      </c>
      <c r="AB14" s="78">
        <v>26</v>
      </c>
      <c r="AC14" s="79">
        <v>-3.18836565096953</v>
      </c>
      <c r="AD14" s="80">
        <f t="shared" si="4"/>
        <v>22.81163434903047</v>
      </c>
      <c r="AE14" s="81">
        <f t="shared" si="5"/>
        <v>22.81163434903047</v>
      </c>
      <c r="AF14" s="13"/>
      <c r="AG14" s="98">
        <f t="shared" si="8"/>
        <v>22.81163434903047</v>
      </c>
      <c r="AH14" s="84">
        <v>19</v>
      </c>
      <c r="AI14" s="84">
        <v>13</v>
      </c>
      <c r="AJ14" s="84">
        <v>6</v>
      </c>
      <c r="AK14" s="91">
        <f t="shared" si="6"/>
        <v>38</v>
      </c>
      <c r="AL14" s="87" t="str">
        <f t="shared" si="7"/>
        <v>BURNETT</v>
      </c>
      <c r="AM14" s="13"/>
    </row>
    <row r="15" spans="1:39" ht="15.6" x14ac:dyDescent="0.25">
      <c r="A15" s="104"/>
      <c r="B15" s="105">
        <v>20</v>
      </c>
      <c r="C15" s="61">
        <v>13</v>
      </c>
      <c r="D15" s="105">
        <v>13</v>
      </c>
      <c r="E15" s="61">
        <v>12</v>
      </c>
      <c r="F15" s="61">
        <v>12</v>
      </c>
      <c r="G15" s="61">
        <v>15</v>
      </c>
      <c r="H15" s="61">
        <v>15</v>
      </c>
      <c r="I15" s="102"/>
      <c r="J15" s="102">
        <v>16</v>
      </c>
      <c r="K15" s="63" t="s">
        <v>56</v>
      </c>
      <c r="L15" s="64" t="s">
        <v>68</v>
      </c>
      <c r="M15" s="89">
        <v>16</v>
      </c>
      <c r="N15" s="66">
        <v>28</v>
      </c>
      <c r="O15" s="106"/>
      <c r="P15" s="68">
        <f>M15+O15</f>
        <v>16</v>
      </c>
      <c r="Q15" s="69" t="s">
        <v>69</v>
      </c>
      <c r="R15" s="70"/>
      <c r="S15" s="71">
        <f t="shared" si="1"/>
        <v>16</v>
      </c>
      <c r="T15" s="66">
        <v>27</v>
      </c>
      <c r="U15" s="67"/>
      <c r="V15" s="68">
        <f>S15+U15</f>
        <v>16</v>
      </c>
      <c r="W15" s="66">
        <v>29</v>
      </c>
      <c r="X15" s="107"/>
      <c r="Y15" s="96">
        <f t="shared" si="2"/>
        <v>84</v>
      </c>
      <c r="Z15" s="22">
        <v>8</v>
      </c>
      <c r="AA15" s="77"/>
      <c r="AB15" s="78">
        <f t="shared" ref="AB15:AB21" si="9">V15+AA15</f>
        <v>16</v>
      </c>
      <c r="AC15" s="79">
        <v>-0.51523545706371277</v>
      </c>
      <c r="AD15" s="80">
        <f t="shared" si="4"/>
        <v>15.484764542936286</v>
      </c>
      <c r="AE15" s="81">
        <f t="shared" si="5"/>
        <v>15.484764542936286</v>
      </c>
      <c r="AF15" s="13"/>
      <c r="AG15" s="98">
        <f t="shared" si="8"/>
        <v>15.484764542936286</v>
      </c>
      <c r="AH15" s="84">
        <v>13</v>
      </c>
      <c r="AI15" s="84">
        <v>12</v>
      </c>
      <c r="AJ15" s="84">
        <v>11</v>
      </c>
      <c r="AK15" s="86">
        <f t="shared" si="6"/>
        <v>36</v>
      </c>
      <c r="AL15" s="87" t="str">
        <f t="shared" si="7"/>
        <v>WILKS</v>
      </c>
      <c r="AM15" s="13"/>
    </row>
    <row r="16" spans="1:39" ht="15.6" x14ac:dyDescent="0.25">
      <c r="A16" s="61"/>
      <c r="B16" s="61"/>
      <c r="C16" s="61"/>
      <c r="D16" s="61"/>
      <c r="E16" s="61"/>
      <c r="F16" s="88" t="s">
        <v>55</v>
      </c>
      <c r="G16" s="88" t="s">
        <v>55</v>
      </c>
      <c r="H16" s="61"/>
      <c r="I16" s="61"/>
      <c r="J16" s="61"/>
      <c r="K16" s="63" t="s">
        <v>62</v>
      </c>
      <c r="L16" s="64" t="s">
        <v>70</v>
      </c>
      <c r="M16" s="89" t="s">
        <v>55</v>
      </c>
      <c r="N16" s="66">
        <v>28</v>
      </c>
      <c r="O16" s="73"/>
      <c r="P16" s="68" t="s">
        <v>55</v>
      </c>
      <c r="Q16" s="69" t="s">
        <v>53</v>
      </c>
      <c r="R16" s="70">
        <v>-1</v>
      </c>
      <c r="S16" s="71">
        <f>28-1</f>
        <v>27</v>
      </c>
      <c r="T16" s="74">
        <v>30</v>
      </c>
      <c r="U16" s="73" t="s">
        <v>71</v>
      </c>
      <c r="V16" s="68">
        <v>25</v>
      </c>
      <c r="W16" s="66">
        <v>25</v>
      </c>
      <c r="X16" s="4"/>
      <c r="Y16" s="96">
        <f t="shared" si="2"/>
        <v>83</v>
      </c>
      <c r="Z16" s="22">
        <v>9</v>
      </c>
      <c r="AA16" s="77">
        <v>2</v>
      </c>
      <c r="AB16" s="78">
        <f t="shared" si="9"/>
        <v>27</v>
      </c>
      <c r="AC16" s="79">
        <v>-0.8961218836565088</v>
      </c>
      <c r="AD16" s="80">
        <f t="shared" si="4"/>
        <v>26.103878116343491</v>
      </c>
      <c r="AE16" s="81">
        <f t="shared" si="5"/>
        <v>26.103878116343491</v>
      </c>
      <c r="AF16" s="97"/>
      <c r="AG16" s="98">
        <f t="shared" si="8"/>
        <v>26.103878116343491</v>
      </c>
      <c r="AH16" s="84">
        <v>20</v>
      </c>
      <c r="AI16" s="84">
        <v>13</v>
      </c>
      <c r="AJ16" s="85">
        <v>8</v>
      </c>
      <c r="AK16" s="86">
        <f t="shared" si="6"/>
        <v>41</v>
      </c>
      <c r="AL16" s="87" t="str">
        <f t="shared" si="7"/>
        <v>BURGESS</v>
      </c>
      <c r="AM16" s="13"/>
    </row>
    <row r="17" spans="1:82" ht="15.6" x14ac:dyDescent="0.25">
      <c r="A17" s="61"/>
      <c r="B17" s="88"/>
      <c r="C17" s="61"/>
      <c r="D17" s="61"/>
      <c r="E17" s="61"/>
      <c r="F17" s="61"/>
      <c r="G17" s="61"/>
      <c r="H17" s="61">
        <v>22</v>
      </c>
      <c r="I17" s="62">
        <v>20</v>
      </c>
      <c r="J17" s="61"/>
      <c r="K17" s="63" t="s">
        <v>72</v>
      </c>
      <c r="L17" s="64" t="s">
        <v>73</v>
      </c>
      <c r="M17" s="89">
        <v>21</v>
      </c>
      <c r="N17" s="66">
        <v>30</v>
      </c>
      <c r="O17" s="67"/>
      <c r="P17" s="68">
        <f>M17+O17</f>
        <v>21</v>
      </c>
      <c r="Q17" s="69" t="s">
        <v>53</v>
      </c>
      <c r="R17" s="70">
        <v>-1</v>
      </c>
      <c r="S17" s="71">
        <f>P17+R17</f>
        <v>20</v>
      </c>
      <c r="T17" s="66">
        <v>24</v>
      </c>
      <c r="U17" s="73">
        <v>1</v>
      </c>
      <c r="V17" s="68">
        <f>S17+U17</f>
        <v>21</v>
      </c>
      <c r="W17" s="66">
        <v>28</v>
      </c>
      <c r="X17" s="4"/>
      <c r="Y17" s="96">
        <f t="shared" si="2"/>
        <v>82</v>
      </c>
      <c r="Z17" s="22">
        <v>10</v>
      </c>
      <c r="AA17" s="77"/>
      <c r="AB17" s="78">
        <f t="shared" si="9"/>
        <v>21</v>
      </c>
      <c r="AC17" s="79">
        <v>-0.53324099722991569</v>
      </c>
      <c r="AD17" s="80">
        <f t="shared" si="4"/>
        <v>20.466759002770083</v>
      </c>
      <c r="AE17" s="81">
        <f t="shared" si="5"/>
        <v>20.466759002770083</v>
      </c>
      <c r="AF17" s="13"/>
      <c r="AG17" s="98">
        <f t="shared" si="8"/>
        <v>20.466759002770083</v>
      </c>
      <c r="AH17" s="84">
        <v>16</v>
      </c>
      <c r="AI17" s="85">
        <v>15</v>
      </c>
      <c r="AJ17" s="84">
        <v>13</v>
      </c>
      <c r="AK17" s="91">
        <f t="shared" si="6"/>
        <v>44</v>
      </c>
      <c r="AL17" s="87" t="str">
        <f t="shared" si="7"/>
        <v>STOKES</v>
      </c>
      <c r="AM17" s="13"/>
    </row>
    <row r="18" spans="1:82" ht="15.6" x14ac:dyDescent="0.25">
      <c r="A18" s="61"/>
      <c r="B18" s="88"/>
      <c r="C18" s="61">
        <v>12</v>
      </c>
      <c r="D18" s="61">
        <v>11</v>
      </c>
      <c r="E18" s="61">
        <v>11</v>
      </c>
      <c r="F18" s="61">
        <v>11</v>
      </c>
      <c r="G18" s="61">
        <v>10</v>
      </c>
      <c r="H18" s="61">
        <v>6</v>
      </c>
      <c r="I18" s="61">
        <v>18</v>
      </c>
      <c r="J18" s="61">
        <v>12</v>
      </c>
      <c r="K18" s="63" t="s">
        <v>74</v>
      </c>
      <c r="L18" s="64" t="s">
        <v>75</v>
      </c>
      <c r="M18" s="89">
        <v>12</v>
      </c>
      <c r="N18" s="66">
        <v>33</v>
      </c>
      <c r="O18" s="67">
        <v>-1</v>
      </c>
      <c r="P18" s="68">
        <f>M18+O18</f>
        <v>11</v>
      </c>
      <c r="Q18" s="69" t="s">
        <v>48</v>
      </c>
      <c r="R18" s="70"/>
      <c r="S18" s="71">
        <f>P18+R18</f>
        <v>11</v>
      </c>
      <c r="T18" s="66">
        <v>21</v>
      </c>
      <c r="U18" s="73">
        <v>2</v>
      </c>
      <c r="V18" s="68">
        <f>S18+U18</f>
        <v>13</v>
      </c>
      <c r="W18" s="66">
        <v>28</v>
      </c>
      <c r="X18" s="4"/>
      <c r="Y18" s="96">
        <f t="shared" si="2"/>
        <v>82</v>
      </c>
      <c r="Z18" s="22">
        <v>11</v>
      </c>
      <c r="AA18" s="77"/>
      <c r="AB18" s="78">
        <f t="shared" si="9"/>
        <v>13</v>
      </c>
      <c r="AC18" s="79">
        <v>-0.56648199445983405</v>
      </c>
      <c r="AD18" s="80">
        <f t="shared" si="4"/>
        <v>12.433518005540165</v>
      </c>
      <c r="AE18" s="81">
        <f t="shared" si="5"/>
        <v>12.433518005540165</v>
      </c>
      <c r="AF18" s="13"/>
      <c r="AG18" s="98">
        <f t="shared" si="8"/>
        <v>12.433518005540165</v>
      </c>
      <c r="AH18" s="84">
        <v>15</v>
      </c>
      <c r="AI18" s="85">
        <v>9</v>
      </c>
      <c r="AJ18" s="108">
        <v>14</v>
      </c>
      <c r="AK18" s="91">
        <f t="shared" si="6"/>
        <v>38</v>
      </c>
      <c r="AL18" s="87" t="str">
        <f t="shared" si="7"/>
        <v>TAYLOR</v>
      </c>
      <c r="AM18" s="39" t="s">
        <v>74</v>
      </c>
    </row>
    <row r="19" spans="1:82" ht="15.6" x14ac:dyDescent="0.25">
      <c r="A19" s="61"/>
      <c r="B19" s="88"/>
      <c r="C19" s="61">
        <v>13</v>
      </c>
      <c r="D19" s="61">
        <v>9</v>
      </c>
      <c r="E19" s="61">
        <v>8</v>
      </c>
      <c r="F19" s="61">
        <v>4</v>
      </c>
      <c r="G19" s="61">
        <v>5</v>
      </c>
      <c r="H19" s="61">
        <v>5</v>
      </c>
      <c r="I19" s="61">
        <v>4</v>
      </c>
      <c r="J19" s="61">
        <v>5</v>
      </c>
      <c r="K19" s="63" t="s">
        <v>76</v>
      </c>
      <c r="L19" s="64" t="s">
        <v>77</v>
      </c>
      <c r="M19" s="89">
        <v>5</v>
      </c>
      <c r="N19" s="66">
        <v>32</v>
      </c>
      <c r="O19" s="67"/>
      <c r="P19" s="68">
        <f>M19+O19</f>
        <v>5</v>
      </c>
      <c r="Q19" s="69" t="s">
        <v>48</v>
      </c>
      <c r="R19" s="70">
        <v>-1</v>
      </c>
      <c r="S19" s="71">
        <f>P19+R19</f>
        <v>4</v>
      </c>
      <c r="T19" s="66">
        <v>27</v>
      </c>
      <c r="U19" s="73">
        <v>1</v>
      </c>
      <c r="V19" s="68">
        <f>S19+U19</f>
        <v>5</v>
      </c>
      <c r="W19" s="66">
        <v>22</v>
      </c>
      <c r="X19" s="4"/>
      <c r="Y19" s="96">
        <f t="shared" si="2"/>
        <v>81</v>
      </c>
      <c r="Z19" s="22">
        <v>12</v>
      </c>
      <c r="AA19" s="77">
        <v>3</v>
      </c>
      <c r="AB19" s="78">
        <f t="shared" si="9"/>
        <v>8</v>
      </c>
      <c r="AC19" s="79">
        <v>-1.32409972299169</v>
      </c>
      <c r="AD19" s="80">
        <f t="shared" si="4"/>
        <v>6.67590027700831</v>
      </c>
      <c r="AE19" s="81">
        <f t="shared" si="5"/>
        <v>6.67590027700831</v>
      </c>
      <c r="AF19" s="13"/>
      <c r="AG19" s="98">
        <f t="shared" si="8"/>
        <v>6.67590027700831</v>
      </c>
      <c r="AH19" s="84">
        <v>16</v>
      </c>
      <c r="AI19" s="84">
        <v>14</v>
      </c>
      <c r="AJ19" s="84">
        <v>11</v>
      </c>
      <c r="AK19" s="86">
        <f t="shared" si="6"/>
        <v>41</v>
      </c>
      <c r="AL19" s="87" t="str">
        <f t="shared" si="7"/>
        <v>NICHOLSON</v>
      </c>
      <c r="AM19" s="13"/>
    </row>
    <row r="20" spans="1:82" ht="15.6" x14ac:dyDescent="0.25">
      <c r="A20" s="105">
        <v>18</v>
      </c>
      <c r="B20" s="105">
        <v>17</v>
      </c>
      <c r="C20" s="105">
        <v>15</v>
      </c>
      <c r="D20" s="105">
        <v>15</v>
      </c>
      <c r="E20" s="105">
        <v>15</v>
      </c>
      <c r="F20" s="105">
        <v>12</v>
      </c>
      <c r="G20" s="105"/>
      <c r="H20" s="105">
        <v>12</v>
      </c>
      <c r="I20" s="109">
        <v>13</v>
      </c>
      <c r="J20" s="109">
        <v>15</v>
      </c>
      <c r="K20" s="63" t="s">
        <v>78</v>
      </c>
      <c r="L20" s="64" t="s">
        <v>79</v>
      </c>
      <c r="M20" s="65">
        <v>15</v>
      </c>
      <c r="N20" s="66">
        <v>27</v>
      </c>
      <c r="O20" s="97">
        <v>1</v>
      </c>
      <c r="P20" s="68">
        <f>M20+O20</f>
        <v>16</v>
      </c>
      <c r="Q20" s="69" t="s">
        <v>53</v>
      </c>
      <c r="R20" s="70">
        <v>-1</v>
      </c>
      <c r="S20" s="71">
        <f>P20+R20</f>
        <v>15</v>
      </c>
      <c r="T20" s="66">
        <v>27</v>
      </c>
      <c r="U20" s="97">
        <v>1</v>
      </c>
      <c r="V20" s="68">
        <f>S20+U20</f>
        <v>16</v>
      </c>
      <c r="W20" s="66">
        <v>26</v>
      </c>
      <c r="X20" s="110"/>
      <c r="Y20" s="96">
        <f t="shared" si="2"/>
        <v>80</v>
      </c>
      <c r="Z20" s="22">
        <v>13</v>
      </c>
      <c r="AA20" s="77"/>
      <c r="AB20" s="78">
        <f t="shared" si="9"/>
        <v>16</v>
      </c>
      <c r="AC20" s="79">
        <v>-0.2049861495844878</v>
      </c>
      <c r="AD20" s="80">
        <f t="shared" si="4"/>
        <v>15.795013850415511</v>
      </c>
      <c r="AE20" s="81">
        <f t="shared" si="5"/>
        <v>15.795013850415511</v>
      </c>
      <c r="AF20" s="13"/>
      <c r="AG20" s="98">
        <f t="shared" si="8"/>
        <v>15.795013850415511</v>
      </c>
      <c r="AH20" s="84">
        <v>12</v>
      </c>
      <c r="AI20" s="84">
        <v>12</v>
      </c>
      <c r="AJ20" s="84">
        <v>9</v>
      </c>
      <c r="AK20" s="86">
        <f t="shared" si="6"/>
        <v>33</v>
      </c>
      <c r="AL20" s="87" t="str">
        <f t="shared" si="7"/>
        <v>WAGG</v>
      </c>
      <c r="AM20" s="13"/>
    </row>
    <row r="21" spans="1:82" ht="15.6" x14ac:dyDescent="0.25">
      <c r="A21" s="61">
        <v>18</v>
      </c>
      <c r="B21" s="61">
        <v>18</v>
      </c>
      <c r="C21" s="61">
        <v>18</v>
      </c>
      <c r="D21" s="61">
        <v>17</v>
      </c>
      <c r="E21" s="61">
        <v>18</v>
      </c>
      <c r="F21" s="61">
        <v>16</v>
      </c>
      <c r="G21" s="61">
        <v>13</v>
      </c>
      <c r="H21" s="61">
        <v>14</v>
      </c>
      <c r="I21" s="61">
        <v>18</v>
      </c>
      <c r="J21" s="62">
        <v>15</v>
      </c>
      <c r="K21" s="63" t="s">
        <v>62</v>
      </c>
      <c r="L21" s="64" t="s">
        <v>75</v>
      </c>
      <c r="M21" s="65">
        <v>14</v>
      </c>
      <c r="N21" s="66">
        <v>26</v>
      </c>
      <c r="O21" s="67">
        <v>2</v>
      </c>
      <c r="P21" s="68">
        <f>M21+O21</f>
        <v>16</v>
      </c>
      <c r="Q21" s="69" t="s">
        <v>69</v>
      </c>
      <c r="R21" s="70">
        <v>-1</v>
      </c>
      <c r="S21" s="71">
        <f>P21+R21</f>
        <v>15</v>
      </c>
      <c r="T21" s="66">
        <v>25</v>
      </c>
      <c r="U21" s="73">
        <v>1</v>
      </c>
      <c r="V21" s="68">
        <f>S21+U21</f>
        <v>16</v>
      </c>
      <c r="W21" s="66">
        <v>28</v>
      </c>
      <c r="X21" s="4"/>
      <c r="Y21" s="96">
        <f t="shared" si="2"/>
        <v>79</v>
      </c>
      <c r="Z21" s="22">
        <v>14</v>
      </c>
      <c r="AA21" s="77"/>
      <c r="AB21" s="78">
        <f t="shared" si="9"/>
        <v>16</v>
      </c>
      <c r="AC21" s="79">
        <v>-0.2049861495844878</v>
      </c>
      <c r="AD21" s="80">
        <f t="shared" si="4"/>
        <v>15.795013850415511</v>
      </c>
      <c r="AE21" s="81">
        <f t="shared" si="5"/>
        <v>15.795013850415511</v>
      </c>
      <c r="AF21" s="94" t="s">
        <v>80</v>
      </c>
      <c r="AG21" s="83">
        <f>16+1</f>
        <v>17</v>
      </c>
      <c r="AH21" s="84">
        <v>15</v>
      </c>
      <c r="AI21" s="84">
        <v>17</v>
      </c>
      <c r="AJ21" s="84">
        <v>12</v>
      </c>
      <c r="AK21" s="86">
        <f t="shared" si="6"/>
        <v>44</v>
      </c>
      <c r="AL21" s="87" t="str">
        <f t="shared" si="7"/>
        <v>TAYLOR</v>
      </c>
      <c r="AM21" s="39" t="s">
        <v>81</v>
      </c>
    </row>
    <row r="22" spans="1:82" s="13" customFormat="1" ht="15.6" x14ac:dyDescent="0.25">
      <c r="A22" s="61"/>
      <c r="B22" s="61">
        <v>24</v>
      </c>
      <c r="C22" s="61">
        <v>26</v>
      </c>
      <c r="D22" s="61">
        <v>25</v>
      </c>
      <c r="E22" s="61">
        <v>25</v>
      </c>
      <c r="F22" s="61">
        <v>28</v>
      </c>
      <c r="G22" s="61">
        <v>28</v>
      </c>
      <c r="H22" s="61">
        <v>26</v>
      </c>
      <c r="I22" s="111" t="s">
        <v>55</v>
      </c>
      <c r="J22" s="111" t="s">
        <v>55</v>
      </c>
      <c r="K22" s="63" t="s">
        <v>51</v>
      </c>
      <c r="L22" s="64" t="s">
        <v>82</v>
      </c>
      <c r="M22" s="89" t="s">
        <v>55</v>
      </c>
      <c r="N22" s="66">
        <v>24</v>
      </c>
      <c r="O22" s="67">
        <v>3</v>
      </c>
      <c r="P22" s="68" t="s">
        <v>55</v>
      </c>
      <c r="Q22" s="69" t="s">
        <v>48</v>
      </c>
      <c r="R22" s="70"/>
      <c r="S22" s="71" t="s">
        <v>55</v>
      </c>
      <c r="T22" s="66">
        <v>21</v>
      </c>
      <c r="U22" s="73">
        <v>3</v>
      </c>
      <c r="V22" s="68" t="s">
        <v>55</v>
      </c>
      <c r="W22" s="72">
        <v>33</v>
      </c>
      <c r="X22" s="4"/>
      <c r="Y22" s="96">
        <f t="shared" si="2"/>
        <v>78</v>
      </c>
      <c r="Z22" s="22">
        <v>15</v>
      </c>
      <c r="AA22" s="77">
        <v>-2</v>
      </c>
      <c r="AB22" s="78">
        <v>26</v>
      </c>
      <c r="AC22" s="79">
        <v>1</v>
      </c>
      <c r="AD22" s="80">
        <f t="shared" si="4"/>
        <v>27</v>
      </c>
      <c r="AE22" s="81">
        <f t="shared" si="5"/>
        <v>27</v>
      </c>
      <c r="AG22" s="98">
        <f>AE22+AF22</f>
        <v>27</v>
      </c>
      <c r="AH22" s="85">
        <v>12</v>
      </c>
      <c r="AI22" s="85">
        <v>8</v>
      </c>
      <c r="AJ22" s="108">
        <v>13</v>
      </c>
      <c r="AK22" s="86">
        <f t="shared" si="6"/>
        <v>33</v>
      </c>
      <c r="AL22" s="87" t="str">
        <f t="shared" si="7"/>
        <v>McGUIRE</v>
      </c>
    </row>
    <row r="23" spans="1:82" ht="16.2" thickBot="1" x14ac:dyDescent="0.3">
      <c r="A23" s="61"/>
      <c r="B23" s="88"/>
      <c r="C23" s="102">
        <v>23</v>
      </c>
      <c r="D23" s="102">
        <v>23</v>
      </c>
      <c r="E23" s="61">
        <v>23</v>
      </c>
      <c r="F23" s="61">
        <v>23</v>
      </c>
      <c r="G23" s="61">
        <v>20</v>
      </c>
      <c r="H23" s="61">
        <v>21</v>
      </c>
      <c r="J23" s="61"/>
      <c r="K23" s="63" t="s">
        <v>49</v>
      </c>
      <c r="L23" s="64" t="s">
        <v>83</v>
      </c>
      <c r="M23" s="89">
        <v>21</v>
      </c>
      <c r="N23" s="103">
        <v>24</v>
      </c>
      <c r="O23" s="67">
        <v>4</v>
      </c>
      <c r="P23" s="68">
        <f>M23+O23</f>
        <v>25</v>
      </c>
      <c r="Q23" s="69" t="s">
        <v>53</v>
      </c>
      <c r="R23" s="70">
        <v>-1</v>
      </c>
      <c r="S23" s="71">
        <f>P23+R23</f>
        <v>24</v>
      </c>
      <c r="T23" s="103">
        <v>19</v>
      </c>
      <c r="U23" s="73" t="s">
        <v>84</v>
      </c>
      <c r="V23" s="68" t="s">
        <v>55</v>
      </c>
      <c r="W23" s="66">
        <v>31</v>
      </c>
      <c r="X23" s="4"/>
      <c r="Y23" s="112">
        <f t="shared" si="2"/>
        <v>74</v>
      </c>
      <c r="Z23" s="22">
        <v>16</v>
      </c>
      <c r="AA23" s="77">
        <v>-1</v>
      </c>
      <c r="AB23" s="78">
        <v>27</v>
      </c>
      <c r="AC23" s="79">
        <v>-0.58587257617728561</v>
      </c>
      <c r="AD23" s="80">
        <f t="shared" si="4"/>
        <v>26.414127423822713</v>
      </c>
      <c r="AE23" s="113">
        <f t="shared" si="5"/>
        <v>26.414127423822713</v>
      </c>
      <c r="AF23" s="114"/>
      <c r="AG23" s="115">
        <f>AE23+AF23</f>
        <v>26.414127423822713</v>
      </c>
      <c r="AH23" s="85">
        <v>8</v>
      </c>
      <c r="AI23" s="84">
        <v>15</v>
      </c>
      <c r="AJ23" s="84">
        <v>14</v>
      </c>
      <c r="AK23" s="86">
        <f t="shared" si="6"/>
        <v>37</v>
      </c>
      <c r="AL23" s="87" t="str">
        <f t="shared" si="7"/>
        <v>LUTHER</v>
      </c>
      <c r="AM23" s="13"/>
    </row>
    <row r="24" spans="1:82" s="6" customFormat="1" ht="16.2" thickBot="1" x14ac:dyDescent="0.3">
      <c r="A24" s="116"/>
      <c r="B24" s="117"/>
      <c r="C24" s="117"/>
      <c r="D24" s="117"/>
      <c r="E24" s="117"/>
      <c r="F24" s="117"/>
      <c r="G24" s="117"/>
      <c r="H24" s="117"/>
      <c r="I24" s="117"/>
      <c r="J24" s="117"/>
      <c r="K24" s="118"/>
      <c r="L24" s="119"/>
      <c r="M24" s="120"/>
      <c r="N24" s="121"/>
      <c r="O24" s="122"/>
      <c r="P24" s="123"/>
      <c r="Q24" s="124"/>
      <c r="R24" s="125"/>
      <c r="S24" s="126"/>
      <c r="T24" s="127"/>
      <c r="U24" s="128"/>
      <c r="V24" s="129"/>
      <c r="W24" s="127"/>
      <c r="X24" s="128"/>
      <c r="Y24" s="130"/>
      <c r="Z24" s="131"/>
      <c r="AA24" s="132"/>
      <c r="AB24" s="122"/>
      <c r="AC24" s="122"/>
      <c r="AD24" s="122"/>
      <c r="AE24" s="122"/>
      <c r="AF24" s="132"/>
      <c r="AG24" s="122"/>
      <c r="AH24" s="131"/>
      <c r="AI24" s="132"/>
      <c r="AJ24" s="132"/>
      <c r="AK24" s="133"/>
      <c r="AM24" s="22"/>
    </row>
    <row r="25" spans="1:82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R25" s="134" t="s">
        <v>85</v>
      </c>
      <c r="X25" s="107"/>
      <c r="Y25" s="135"/>
      <c r="Z25" s="107"/>
      <c r="AA25" s="107"/>
      <c r="AB25" s="136"/>
      <c r="AC25" s="136"/>
      <c r="AD25" s="136"/>
      <c r="AE25" s="136"/>
      <c r="AF25" s="22"/>
      <c r="AG25" s="107"/>
      <c r="AH25" s="6"/>
      <c r="AI25" s="6"/>
      <c r="AJ25" s="6"/>
      <c r="AK25" s="6"/>
      <c r="AL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</row>
    <row r="26" spans="1:82" x14ac:dyDescent="0.25">
      <c r="A26" s="4" t="s">
        <v>86</v>
      </c>
      <c r="B26" s="4" t="s">
        <v>87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AG26" s="13"/>
      <c r="AH26" s="39" t="s">
        <v>88</v>
      </c>
      <c r="AI26" s="39"/>
      <c r="AJ26" s="39"/>
      <c r="AK26" s="39"/>
      <c r="AL26" s="13"/>
    </row>
    <row r="27" spans="1:82" x14ac:dyDescent="0.25">
      <c r="A27" s="4" t="s">
        <v>89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V27" s="6"/>
      <c r="AG27" s="13"/>
      <c r="AH27" s="39" t="s">
        <v>90</v>
      </c>
      <c r="AI27" s="39"/>
      <c r="AJ27" s="39"/>
      <c r="AK27" s="39"/>
      <c r="AL27" s="13"/>
    </row>
    <row r="28" spans="1:82" x14ac:dyDescent="0.25">
      <c r="A28" s="137" t="s">
        <v>91</v>
      </c>
      <c r="B28" s="4"/>
      <c r="C28" s="4"/>
      <c r="D28" s="138" t="s">
        <v>92</v>
      </c>
      <c r="E28" s="139"/>
      <c r="F28" s="21">
        <v>2</v>
      </c>
      <c r="G28" s="140" t="s">
        <v>93</v>
      </c>
      <c r="H28" s="6"/>
      <c r="I28" s="6"/>
      <c r="P28" s="6"/>
      <c r="Q28" s="6"/>
      <c r="R28" s="6"/>
      <c r="S28" s="6"/>
      <c r="T28" s="6"/>
      <c r="V28" s="6"/>
      <c r="AG28" s="13"/>
      <c r="AH28" s="39" t="s">
        <v>94</v>
      </c>
      <c r="AI28" s="39"/>
      <c r="AJ28" s="39"/>
      <c r="AK28" s="39"/>
      <c r="AL28" s="13"/>
    </row>
    <row r="29" spans="1:82" x14ac:dyDescent="0.25">
      <c r="A29" s="137" t="s">
        <v>95</v>
      </c>
      <c r="B29" s="4"/>
      <c r="C29" s="4"/>
      <c r="D29" s="138" t="s">
        <v>92</v>
      </c>
      <c r="E29" s="4"/>
      <c r="F29" s="21">
        <v>1</v>
      </c>
      <c r="G29" s="137" t="s">
        <v>96</v>
      </c>
      <c r="V29" s="6"/>
    </row>
    <row r="30" spans="1:82" ht="13.8" thickBot="1" x14ac:dyDescent="0.3">
      <c r="A30" s="137"/>
      <c r="B30" s="4"/>
      <c r="C30" s="4"/>
      <c r="D30" s="138"/>
      <c r="E30" s="4"/>
      <c r="F30" s="21"/>
      <c r="G30" s="137"/>
      <c r="V30" s="6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</row>
    <row r="31" spans="1:82" x14ac:dyDescent="0.25">
      <c r="A31" s="4" t="s">
        <v>97</v>
      </c>
      <c r="B31" s="4"/>
      <c r="C31" s="4"/>
      <c r="D31" s="4"/>
      <c r="E31" s="4"/>
      <c r="F31" s="4"/>
      <c r="G31" s="4"/>
      <c r="H31" s="4"/>
      <c r="I31" s="4"/>
      <c r="R31" s="141" t="s">
        <v>98</v>
      </c>
      <c r="S31" s="41"/>
      <c r="T31" s="41"/>
      <c r="U31" s="8"/>
      <c r="V31" s="41" t="s">
        <v>99</v>
      </c>
      <c r="W31" s="41"/>
      <c r="X31" s="14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</row>
    <row r="32" spans="1:82" x14ac:dyDescent="0.25">
      <c r="A32" s="2" t="s">
        <v>91</v>
      </c>
      <c r="D32" s="143" t="s">
        <v>92</v>
      </c>
      <c r="F32" s="144">
        <v>4</v>
      </c>
      <c r="G32" s="2" t="s">
        <v>100</v>
      </c>
      <c r="L32" s="2" t="s">
        <v>101</v>
      </c>
      <c r="M32" s="2" t="s">
        <v>102</v>
      </c>
      <c r="N32" s="144">
        <v>4</v>
      </c>
      <c r="O32" s="2" t="s">
        <v>100</v>
      </c>
      <c r="R32" s="145"/>
      <c r="S32" s="39"/>
      <c r="T32" s="39"/>
      <c r="U32" s="39"/>
      <c r="V32" s="39"/>
      <c r="W32" s="39" t="s">
        <v>103</v>
      </c>
      <c r="X32" s="146"/>
      <c r="AB32" s="110"/>
      <c r="AC32" s="110"/>
      <c r="AD32" s="110"/>
      <c r="AE32" s="110"/>
      <c r="AF32" s="22"/>
      <c r="AG32" s="22"/>
      <c r="AH32" s="22"/>
      <c r="AI32" s="22"/>
      <c r="AJ32" s="22"/>
      <c r="AK32" s="22"/>
      <c r="AL32" s="22"/>
    </row>
    <row r="33" spans="1:39" x14ac:dyDescent="0.25">
      <c r="A33" s="2" t="s">
        <v>95</v>
      </c>
      <c r="D33" s="143" t="s">
        <v>92</v>
      </c>
      <c r="F33" s="144">
        <v>3</v>
      </c>
      <c r="G33" s="2" t="s">
        <v>100</v>
      </c>
      <c r="L33" s="147" t="s">
        <v>104</v>
      </c>
      <c r="M33" s="2" t="s">
        <v>102</v>
      </c>
      <c r="N33" s="144">
        <v>3</v>
      </c>
      <c r="O33" s="2" t="s">
        <v>100</v>
      </c>
      <c r="R33" s="148">
        <v>1995</v>
      </c>
      <c r="S33" s="13" t="s">
        <v>105</v>
      </c>
      <c r="T33" s="13"/>
      <c r="U33" s="13"/>
      <c r="V33" s="13" t="s">
        <v>106</v>
      </c>
      <c r="W33" s="149">
        <v>21.3</v>
      </c>
      <c r="X33" s="150" t="s">
        <v>107</v>
      </c>
      <c r="AB33" s="110"/>
      <c r="AC33" s="110"/>
      <c r="AD33" s="110"/>
      <c r="AE33" s="110"/>
      <c r="AF33" s="110"/>
      <c r="AG33" s="110"/>
      <c r="AH33" s="151"/>
      <c r="AI33" s="22"/>
      <c r="AJ33" s="22"/>
      <c r="AK33" s="22"/>
      <c r="AL33" s="22"/>
    </row>
    <row r="34" spans="1:39" ht="15.6" x14ac:dyDescent="0.25">
      <c r="A34" s="2" t="s">
        <v>108</v>
      </c>
      <c r="D34" s="143" t="s">
        <v>92</v>
      </c>
      <c r="F34" s="144">
        <v>2</v>
      </c>
      <c r="G34" s="2" t="s">
        <v>100</v>
      </c>
      <c r="L34" s="2" t="s">
        <v>109</v>
      </c>
      <c r="M34" s="2" t="s">
        <v>102</v>
      </c>
      <c r="N34" s="144">
        <v>2</v>
      </c>
      <c r="O34" s="2" t="s">
        <v>100</v>
      </c>
      <c r="R34" s="148">
        <v>1996</v>
      </c>
      <c r="S34" s="13" t="s">
        <v>110</v>
      </c>
      <c r="T34" s="13"/>
      <c r="U34" s="13"/>
      <c r="V34" s="13" t="s">
        <v>111</v>
      </c>
      <c r="W34" s="149">
        <v>25.5</v>
      </c>
      <c r="X34" s="152" t="s">
        <v>112</v>
      </c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153"/>
      <c r="AM34" s="13"/>
    </row>
    <row r="35" spans="1:39" ht="15.6" x14ac:dyDescent="0.25">
      <c r="A35" s="2" t="s">
        <v>113</v>
      </c>
      <c r="D35" s="143" t="s">
        <v>92</v>
      </c>
      <c r="F35" s="144">
        <v>1</v>
      </c>
      <c r="G35" s="2" t="s">
        <v>114</v>
      </c>
      <c r="H35" s="143"/>
      <c r="I35" s="143"/>
      <c r="L35" s="2" t="s">
        <v>115</v>
      </c>
      <c r="M35" s="2" t="s">
        <v>102</v>
      </c>
      <c r="N35" s="144">
        <v>1</v>
      </c>
      <c r="O35" s="2" t="s">
        <v>114</v>
      </c>
      <c r="R35" s="148">
        <v>1997</v>
      </c>
      <c r="S35" s="13" t="s">
        <v>116</v>
      </c>
      <c r="T35" s="13"/>
      <c r="U35" s="13"/>
      <c r="V35" s="13" t="s">
        <v>117</v>
      </c>
      <c r="W35" s="149">
        <v>17.3</v>
      </c>
      <c r="X35" s="152" t="s">
        <v>118</v>
      </c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153"/>
      <c r="AM35" s="13"/>
    </row>
    <row r="36" spans="1:39" ht="15.6" x14ac:dyDescent="0.25">
      <c r="F36" s="143"/>
      <c r="G36" s="143"/>
      <c r="H36" s="143"/>
      <c r="I36" s="143"/>
      <c r="N36" s="144"/>
      <c r="R36" s="148">
        <v>1998</v>
      </c>
      <c r="S36" s="13" t="s">
        <v>119</v>
      </c>
      <c r="T36" s="13"/>
      <c r="U36" s="13"/>
      <c r="V36" s="13" t="s">
        <v>120</v>
      </c>
      <c r="W36" s="149">
        <v>11</v>
      </c>
      <c r="X36" s="152" t="s">
        <v>121</v>
      </c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153"/>
      <c r="AM36" s="13"/>
    </row>
    <row r="37" spans="1:39" ht="15.6" x14ac:dyDescent="0.25">
      <c r="F37" s="143"/>
      <c r="G37" s="143"/>
      <c r="H37" s="143"/>
      <c r="I37" s="143"/>
      <c r="L37" s="2" t="s">
        <v>122</v>
      </c>
      <c r="M37" s="2" t="s">
        <v>123</v>
      </c>
      <c r="N37" s="144">
        <v>1</v>
      </c>
      <c r="O37" s="147" t="s">
        <v>114</v>
      </c>
      <c r="R37" s="148">
        <v>1999</v>
      </c>
      <c r="S37" s="13" t="s">
        <v>124</v>
      </c>
      <c r="T37" s="13"/>
      <c r="U37" s="13"/>
      <c r="V37" s="13" t="s">
        <v>125</v>
      </c>
      <c r="W37" s="149">
        <v>15</v>
      </c>
      <c r="X37" s="152" t="s">
        <v>121</v>
      </c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153"/>
      <c r="AM37" s="13"/>
    </row>
    <row r="38" spans="1:39" ht="15.6" x14ac:dyDescent="0.25">
      <c r="A38" s="4" t="s">
        <v>126</v>
      </c>
      <c r="B38" s="4"/>
      <c r="C38" s="4"/>
      <c r="D38" s="4"/>
      <c r="L38" s="2" t="s">
        <v>127</v>
      </c>
      <c r="M38" s="2" t="s">
        <v>128</v>
      </c>
      <c r="R38" s="148">
        <v>2000</v>
      </c>
      <c r="S38" s="13" t="s">
        <v>129</v>
      </c>
      <c r="T38" s="13"/>
      <c r="U38" s="13"/>
      <c r="V38" s="13" t="s">
        <v>130</v>
      </c>
      <c r="W38" s="149">
        <v>19</v>
      </c>
      <c r="X38" s="152" t="s">
        <v>131</v>
      </c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153"/>
      <c r="AM38" s="13"/>
    </row>
    <row r="39" spans="1:39" ht="15.6" x14ac:dyDescent="0.25">
      <c r="A39" s="2" t="s">
        <v>132</v>
      </c>
      <c r="D39" s="2" t="s">
        <v>133</v>
      </c>
      <c r="E39" s="147"/>
      <c r="F39" s="136">
        <v>2</v>
      </c>
      <c r="G39" s="6" t="s">
        <v>134</v>
      </c>
      <c r="H39" s="6"/>
      <c r="I39" s="6"/>
      <c r="R39" s="148">
        <v>2001</v>
      </c>
      <c r="S39" s="13" t="s">
        <v>135</v>
      </c>
      <c r="T39" s="13"/>
      <c r="U39" s="13"/>
      <c r="V39" s="13" t="s">
        <v>136</v>
      </c>
      <c r="W39" s="149">
        <v>23</v>
      </c>
      <c r="X39" s="152" t="s">
        <v>137</v>
      </c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87"/>
      <c r="AM39" s="13"/>
    </row>
    <row r="40" spans="1:39" ht="15.6" x14ac:dyDescent="0.25">
      <c r="A40" s="2" t="s">
        <v>138</v>
      </c>
      <c r="H40" s="147"/>
      <c r="I40" s="147"/>
      <c r="R40" s="154">
        <v>2002</v>
      </c>
      <c r="S40" s="155" t="s">
        <v>139</v>
      </c>
      <c r="T40" s="13"/>
      <c r="U40" s="13"/>
      <c r="V40" s="155" t="s">
        <v>140</v>
      </c>
      <c r="W40" s="149">
        <v>9.3000000000000007</v>
      </c>
      <c r="X40" s="156" t="s">
        <v>131</v>
      </c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153"/>
      <c r="AM40" s="13"/>
    </row>
    <row r="41" spans="1:39" ht="15.6" x14ac:dyDescent="0.25">
      <c r="R41" s="154">
        <v>2003</v>
      </c>
      <c r="S41" s="155" t="s">
        <v>141</v>
      </c>
      <c r="T41" s="155"/>
      <c r="U41" s="155"/>
      <c r="V41" s="155" t="s">
        <v>142</v>
      </c>
      <c r="W41" s="157">
        <v>14.7</v>
      </c>
      <c r="X41" s="156" t="s">
        <v>143</v>
      </c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153"/>
      <c r="AM41" s="13"/>
    </row>
    <row r="42" spans="1:39" ht="16.2" thickBot="1" x14ac:dyDescent="0.3">
      <c r="A42" s="4" t="s">
        <v>144</v>
      </c>
      <c r="B42" s="4"/>
      <c r="C42" s="4"/>
      <c r="D42" s="143" t="s">
        <v>92</v>
      </c>
      <c r="E42" s="143"/>
      <c r="F42" s="136">
        <v>1</v>
      </c>
      <c r="G42" s="6" t="s">
        <v>145</v>
      </c>
      <c r="H42" s="6"/>
      <c r="I42" s="6"/>
      <c r="J42" s="6"/>
      <c r="K42" s="6"/>
      <c r="R42" s="158">
        <v>2004</v>
      </c>
      <c r="S42" s="114" t="s">
        <v>146</v>
      </c>
      <c r="T42" s="114"/>
      <c r="U42" s="114"/>
      <c r="V42" s="128" t="s">
        <v>111</v>
      </c>
      <c r="W42" s="159">
        <v>22</v>
      </c>
      <c r="X42" s="160" t="s">
        <v>147</v>
      </c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153"/>
      <c r="AM42" s="13"/>
    </row>
    <row r="43" spans="1:39" ht="15.6" x14ac:dyDescent="0.25">
      <c r="V43" s="6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153"/>
      <c r="AM43" s="13"/>
    </row>
    <row r="44" spans="1:39" ht="15.6" x14ac:dyDescent="0.25">
      <c r="V44" s="6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153"/>
      <c r="AM44" s="13"/>
    </row>
    <row r="45" spans="1:39" ht="15.6" x14ac:dyDescent="0.25"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153"/>
      <c r="AM45" s="13"/>
    </row>
    <row r="46" spans="1:39" ht="15.6" x14ac:dyDescent="0.25"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153"/>
      <c r="AM46" s="13"/>
    </row>
    <row r="47" spans="1:39" x14ac:dyDescent="0.25"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</row>
    <row r="48" spans="1:39" x14ac:dyDescent="0.25"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</row>
    <row r="49" spans="28:38" x14ac:dyDescent="0.25">
      <c r="AB49" s="110"/>
      <c r="AC49" s="110"/>
      <c r="AD49" s="110"/>
      <c r="AE49" s="110"/>
      <c r="AF49" s="110"/>
      <c r="AG49" s="110"/>
      <c r="AH49" s="110"/>
      <c r="AI49" s="22"/>
      <c r="AJ49" s="22"/>
      <c r="AK49" s="22"/>
      <c r="AL49" s="22"/>
    </row>
    <row r="50" spans="28:38" x14ac:dyDescent="0.25">
      <c r="AB50" s="110"/>
      <c r="AC50" s="110"/>
      <c r="AD50" s="110"/>
      <c r="AE50" s="110"/>
      <c r="AF50" s="110"/>
      <c r="AG50" s="110"/>
      <c r="AH50" s="110"/>
      <c r="AI50" s="22"/>
      <c r="AJ50" s="22"/>
      <c r="AK50" s="22"/>
      <c r="AL50" s="22"/>
    </row>
    <row r="51" spans="28:38" x14ac:dyDescent="0.25">
      <c r="AB51" s="110"/>
      <c r="AC51" s="110"/>
      <c r="AD51" s="110"/>
      <c r="AE51" s="110"/>
      <c r="AF51" s="110"/>
      <c r="AG51" s="110"/>
      <c r="AH51" s="110"/>
      <c r="AI51" s="22"/>
      <c r="AJ51" s="22"/>
      <c r="AK51" s="22"/>
      <c r="AL51" s="22"/>
    </row>
    <row r="52" spans="28:38" x14ac:dyDescent="0.25"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</row>
    <row r="53" spans="28:38" x14ac:dyDescent="0.25"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</row>
    <row r="54" spans="28:38" x14ac:dyDescent="0.25"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</row>
    <row r="55" spans="28:38" x14ac:dyDescent="0.25"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</row>
    <row r="56" spans="28:38" x14ac:dyDescent="0.25"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</row>
  </sheetData>
  <mergeCells count="2">
    <mergeCell ref="K7:L7"/>
    <mergeCell ref="A5:J5"/>
  </mergeCells>
  <phoneticPr fontId="2" type="noConversion"/>
  <printOptions horizontalCentered="1" gridLines="1"/>
  <pageMargins left="0.74803149606299213" right="0.74803149606299213" top="0.78740157480314965" bottom="0.39370078740157483" header="0.51181102362204722" footer="0.51181102362204722"/>
  <pageSetup paperSize="9" scale="36" orientation="landscape" horizontalDpi="300" verticalDpi="300" r:id="rId1"/>
  <headerFooter alignWithMargins="0">
    <oddFooter>&amp;LNIB TAvks golf 2005&amp;R&amp;D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F56"/>
  <sheetViews>
    <sheetView showGridLines="0" topLeftCell="K1" zoomScale="75" workbookViewId="0"/>
  </sheetViews>
  <sheetFormatPr defaultRowHeight="13.2" x14ac:dyDescent="0.25"/>
  <cols>
    <col min="1" max="1" width="5.88671875" style="2" hidden="1" customWidth="1"/>
    <col min="2" max="2" width="7.44140625" style="2" hidden="1" customWidth="1"/>
    <col min="3" max="3" width="5.5546875" style="2" hidden="1" customWidth="1"/>
    <col min="4" max="4" width="5.6640625" style="2" hidden="1" customWidth="1"/>
    <col min="5" max="5" width="4.6640625" style="2" hidden="1" customWidth="1"/>
    <col min="6" max="6" width="6.33203125" style="2" hidden="1" customWidth="1"/>
    <col min="7" max="7" width="7.109375" style="2" hidden="1" customWidth="1"/>
    <col min="8" max="9" width="6.109375" style="2" hidden="1" customWidth="1"/>
    <col min="10" max="10" width="6.5546875" style="2" hidden="1" customWidth="1"/>
    <col min="11" max="11" width="6.5546875" style="2" customWidth="1"/>
    <col min="12" max="12" width="4.44140625" style="2" customWidth="1"/>
    <col min="13" max="13" width="15.44140625" style="2" customWidth="1"/>
    <col min="14" max="14" width="7.109375" style="2" customWidth="1"/>
    <col min="15" max="15" width="15.6640625" style="2" customWidth="1"/>
    <col min="16" max="16" width="8.44140625" style="2" customWidth="1"/>
    <col min="17" max="17" width="9.33203125" style="2" customWidth="1"/>
    <col min="18" max="18" width="7.6640625" style="2" customWidth="1"/>
    <col min="19" max="19" width="11" style="2" customWidth="1"/>
    <col min="20" max="20" width="10" style="2" customWidth="1"/>
    <col min="21" max="21" width="14.6640625" style="2" customWidth="1"/>
    <col min="22" max="22" width="7.33203125" style="2" customWidth="1"/>
    <col min="23" max="23" width="11" style="2" customWidth="1"/>
    <col min="24" max="24" width="15.6640625" style="2" customWidth="1"/>
    <col min="25" max="25" width="7.109375" style="2" customWidth="1"/>
    <col min="26" max="26" width="11" style="2" customWidth="1"/>
    <col min="27" max="27" width="3.109375" style="2" customWidth="1"/>
    <col min="28" max="28" width="8" style="2" customWidth="1"/>
    <col min="29" max="29" width="8.88671875" style="2"/>
    <col min="30" max="30" width="13.109375" style="2" customWidth="1"/>
    <col min="31" max="31" width="8.5546875" style="2" customWidth="1"/>
    <col min="32" max="32" width="8.5546875" style="6" customWidth="1"/>
    <col min="33" max="35" width="6.88671875" style="2" customWidth="1"/>
    <col min="36" max="36" width="7.5546875" style="2" customWidth="1"/>
    <col min="37" max="37" width="9.33203125" style="2" customWidth="1"/>
    <col min="38" max="39" width="12.6640625" style="6" customWidth="1"/>
    <col min="40" max="40" width="14" style="6" customWidth="1"/>
    <col min="41" max="41" width="14.33203125" style="2" customWidth="1"/>
    <col min="42" max="42" width="3.5546875" style="2" customWidth="1"/>
    <col min="43" max="46" width="8.88671875" style="2"/>
    <col min="47" max="47" width="16.109375" style="2" customWidth="1"/>
    <col min="48" max="16384" width="8.88671875" style="2"/>
  </cols>
  <sheetData>
    <row r="1" spans="1:42" ht="18" thickBot="1" x14ac:dyDescent="0.3">
      <c r="A1" s="1" t="s">
        <v>0</v>
      </c>
      <c r="M1" s="1" t="s">
        <v>1</v>
      </c>
      <c r="N1" s="1"/>
      <c r="O1" s="3">
        <v>2005</v>
      </c>
      <c r="Q1" s="4"/>
      <c r="R1" s="4"/>
      <c r="U1" s="4"/>
      <c r="V1" s="4"/>
      <c r="W1" s="5"/>
      <c r="X1" s="4"/>
      <c r="AG1" s="6"/>
      <c r="AH1" s="6"/>
      <c r="AI1" s="6"/>
      <c r="AJ1" s="6"/>
    </row>
    <row r="2" spans="1:42" x14ac:dyDescent="0.25">
      <c r="A2" s="4"/>
      <c r="Q2" s="4"/>
      <c r="R2" s="4"/>
      <c r="Z2" s="6"/>
      <c r="AG2" s="6"/>
      <c r="AH2" s="6"/>
      <c r="AI2" s="6"/>
      <c r="AJ2" s="6"/>
      <c r="AK2" s="6"/>
      <c r="AN2" s="7" t="s">
        <v>2</v>
      </c>
      <c r="AO2" s="8"/>
      <c r="AP2" s="142"/>
    </row>
    <row r="3" spans="1:42" ht="15.6" x14ac:dyDescent="0.25">
      <c r="A3" s="4"/>
      <c r="O3" s="10">
        <v>38504</v>
      </c>
      <c r="Q3" s="11" t="s">
        <v>3</v>
      </c>
      <c r="AG3" s="6"/>
      <c r="AH3" s="6"/>
      <c r="AI3" s="6"/>
      <c r="AJ3" s="6"/>
      <c r="AK3" s="6"/>
      <c r="AN3" s="12" t="s">
        <v>4</v>
      </c>
      <c r="AO3" s="13"/>
      <c r="AP3" s="152"/>
    </row>
    <row r="4" spans="1:42" x14ac:dyDescent="0.25">
      <c r="A4" s="4"/>
      <c r="P4" s="15"/>
      <c r="Q4" s="4"/>
      <c r="R4" s="4"/>
      <c r="U4" s="13"/>
      <c r="AE4" s="26" t="s">
        <v>167</v>
      </c>
      <c r="AF4" s="29"/>
      <c r="AG4" s="237" t="s">
        <v>166</v>
      </c>
      <c r="AH4" s="237"/>
      <c r="AI4" s="237"/>
      <c r="AJ4" s="237"/>
      <c r="AK4" s="6"/>
      <c r="AL4" s="29">
        <v>2006</v>
      </c>
      <c r="AM4" s="238" t="s">
        <v>5</v>
      </c>
      <c r="AN4" s="12" t="s">
        <v>6</v>
      </c>
      <c r="AO4" s="13"/>
      <c r="AP4" s="152"/>
    </row>
    <row r="5" spans="1:42" ht="13.8" thickBot="1" x14ac:dyDescent="0.3">
      <c r="A5" s="18" t="s">
        <v>7</v>
      </c>
      <c r="B5" s="18"/>
      <c r="C5" s="18"/>
      <c r="D5" s="18"/>
      <c r="E5" s="18"/>
      <c r="F5" s="18"/>
      <c r="G5" s="18"/>
      <c r="H5" s="18"/>
      <c r="I5" s="18"/>
      <c r="J5" s="18"/>
      <c r="K5" s="170" t="s">
        <v>165</v>
      </c>
      <c r="N5" s="19" t="s">
        <v>8</v>
      </c>
      <c r="O5" s="20">
        <v>38532</v>
      </c>
      <c r="R5" s="21" t="s">
        <v>9</v>
      </c>
      <c r="S5" s="22"/>
      <c r="T5" s="23"/>
      <c r="U5" s="20">
        <v>38533</v>
      </c>
      <c r="V5" s="6"/>
      <c r="X5" s="20">
        <v>38534</v>
      </c>
      <c r="Y5" s="6"/>
      <c r="AC5" s="24">
        <v>2005</v>
      </c>
      <c r="AD5" s="171" t="s">
        <v>12</v>
      </c>
      <c r="AE5" s="26" t="s">
        <v>34</v>
      </c>
      <c r="AF5" s="29"/>
      <c r="AG5" s="172"/>
      <c r="AH5" s="174" t="s">
        <v>164</v>
      </c>
      <c r="AI5" s="175" t="s">
        <v>163</v>
      </c>
      <c r="AJ5" s="183" t="s">
        <v>162</v>
      </c>
      <c r="AK5" s="177" t="s">
        <v>161</v>
      </c>
      <c r="AL5" s="178">
        <v>0.5</v>
      </c>
      <c r="AM5" s="180" t="s">
        <v>10</v>
      </c>
      <c r="AN5" s="12" t="s">
        <v>11</v>
      </c>
      <c r="AO5" s="13"/>
      <c r="AP5" s="152"/>
    </row>
    <row r="6" spans="1:42" x14ac:dyDescent="0.25">
      <c r="A6" s="28" t="s">
        <v>13</v>
      </c>
      <c r="B6" s="28" t="s">
        <v>13</v>
      </c>
      <c r="C6" s="28" t="s">
        <v>13</v>
      </c>
      <c r="D6" s="28" t="s">
        <v>14</v>
      </c>
      <c r="E6" s="28" t="s">
        <v>14</v>
      </c>
      <c r="F6" s="28" t="s">
        <v>13</v>
      </c>
      <c r="G6" s="29" t="s">
        <v>13</v>
      </c>
      <c r="H6" s="29" t="s">
        <v>13</v>
      </c>
      <c r="I6" s="29" t="s">
        <v>13</v>
      </c>
      <c r="J6" s="29" t="s">
        <v>13</v>
      </c>
      <c r="K6" s="29" t="s">
        <v>160</v>
      </c>
      <c r="L6" s="30"/>
      <c r="M6" s="31"/>
      <c r="N6" s="32" t="s">
        <v>15</v>
      </c>
      <c r="O6" s="33" t="s">
        <v>16</v>
      </c>
      <c r="P6" s="29" t="s">
        <v>17</v>
      </c>
      <c r="Q6" s="6"/>
      <c r="R6" s="35" t="s">
        <v>18</v>
      </c>
      <c r="S6" s="36" t="s">
        <v>19</v>
      </c>
      <c r="T6" s="37"/>
      <c r="U6" s="33" t="s">
        <v>20</v>
      </c>
      <c r="V6" s="29" t="s">
        <v>17</v>
      </c>
      <c r="W6" s="26"/>
      <c r="X6" s="33" t="s">
        <v>21</v>
      </c>
      <c r="Y6" s="28"/>
      <c r="Z6" s="38" t="s">
        <v>22</v>
      </c>
      <c r="AA6" s="39"/>
      <c r="AB6" s="29" t="s">
        <v>17</v>
      </c>
      <c r="AC6" s="24" t="s">
        <v>23</v>
      </c>
      <c r="AD6" s="171" t="s">
        <v>27</v>
      </c>
      <c r="AE6" s="26" t="s">
        <v>159</v>
      </c>
      <c r="AF6" s="29"/>
      <c r="AG6" s="180" t="s">
        <v>158</v>
      </c>
      <c r="AH6" s="26" t="s">
        <v>150</v>
      </c>
      <c r="AI6" s="182" t="s">
        <v>34</v>
      </c>
      <c r="AJ6" s="183" t="s">
        <v>157</v>
      </c>
      <c r="AK6" s="24" t="s">
        <v>156</v>
      </c>
      <c r="AL6" s="29" t="s">
        <v>24</v>
      </c>
      <c r="AM6" s="180" t="s">
        <v>25</v>
      </c>
      <c r="AN6" s="12" t="s">
        <v>26</v>
      </c>
      <c r="AO6" s="13"/>
      <c r="AP6" s="152"/>
    </row>
    <row r="7" spans="1:42" x14ac:dyDescent="0.25">
      <c r="A7" s="43">
        <v>95</v>
      </c>
      <c r="B7" s="43">
        <v>96</v>
      </c>
      <c r="C7" s="43">
        <v>97</v>
      </c>
      <c r="D7" s="43">
        <v>98</v>
      </c>
      <c r="E7" s="43">
        <v>99</v>
      </c>
      <c r="F7" s="44">
        <v>2000</v>
      </c>
      <c r="G7" s="45">
        <v>2001</v>
      </c>
      <c r="H7" s="45">
        <v>2002</v>
      </c>
      <c r="I7" s="45">
        <v>2003</v>
      </c>
      <c r="J7" s="45">
        <v>2004</v>
      </c>
      <c r="K7" s="45">
        <v>2004</v>
      </c>
      <c r="L7" s="46" t="s">
        <v>30</v>
      </c>
      <c r="M7" s="47"/>
      <c r="N7" s="48" t="s">
        <v>31</v>
      </c>
      <c r="O7" s="49" t="s">
        <v>32</v>
      </c>
      <c r="P7" s="45" t="s">
        <v>33</v>
      </c>
      <c r="Q7" s="184" t="s">
        <v>34</v>
      </c>
      <c r="R7" s="51" t="s">
        <v>35</v>
      </c>
      <c r="S7" s="52" t="s">
        <v>33</v>
      </c>
      <c r="T7" s="48" t="s">
        <v>34</v>
      </c>
      <c r="U7" s="49" t="s">
        <v>36</v>
      </c>
      <c r="V7" s="45" t="s">
        <v>33</v>
      </c>
      <c r="W7" s="50" t="s">
        <v>34</v>
      </c>
      <c r="X7" s="49" t="s">
        <v>37</v>
      </c>
      <c r="Y7" s="43"/>
      <c r="Z7" s="53" t="s">
        <v>38</v>
      </c>
      <c r="AA7" s="54"/>
      <c r="AB7" s="45" t="s">
        <v>33</v>
      </c>
      <c r="AC7" s="55" t="s">
        <v>34</v>
      </c>
      <c r="AD7" s="185" t="s">
        <v>41</v>
      </c>
      <c r="AE7" s="50">
        <v>2006</v>
      </c>
      <c r="AF7" s="45"/>
      <c r="AG7" s="184" t="s">
        <v>155</v>
      </c>
      <c r="AH7" s="50" t="s">
        <v>10</v>
      </c>
      <c r="AI7" s="187" t="s">
        <v>10</v>
      </c>
      <c r="AJ7" s="188">
        <v>28</v>
      </c>
      <c r="AK7" s="55" t="s">
        <v>154</v>
      </c>
      <c r="AL7" s="45" t="s">
        <v>39</v>
      </c>
      <c r="AM7" s="184" t="s">
        <v>11</v>
      </c>
      <c r="AN7" s="57" t="s">
        <v>40</v>
      </c>
      <c r="AO7" s="13"/>
      <c r="AP7" s="152"/>
    </row>
    <row r="8" spans="1:42" ht="15.6" x14ac:dyDescent="0.25">
      <c r="A8" s="61"/>
      <c r="B8" s="61"/>
      <c r="C8" s="61"/>
      <c r="D8" s="61"/>
      <c r="E8" s="61">
        <v>15</v>
      </c>
      <c r="F8" s="61">
        <v>13</v>
      </c>
      <c r="G8" s="61">
        <v>17</v>
      </c>
      <c r="H8" s="61">
        <v>17</v>
      </c>
      <c r="I8" s="61">
        <v>13</v>
      </c>
      <c r="J8" s="62">
        <v>15</v>
      </c>
      <c r="K8" s="190">
        <f>15+2</f>
        <v>17</v>
      </c>
      <c r="L8" s="63" t="s">
        <v>46</v>
      </c>
      <c r="M8" s="64" t="s">
        <v>47</v>
      </c>
      <c r="N8" s="65">
        <v>17</v>
      </c>
      <c r="O8" s="66">
        <v>31</v>
      </c>
      <c r="P8" s="67"/>
      <c r="Q8" s="191">
        <f t="shared" ref="Q8:Q13" si="0">N8+P8</f>
        <v>17</v>
      </c>
      <c r="R8" s="69" t="s">
        <v>48</v>
      </c>
      <c r="S8" s="70"/>
      <c r="T8" s="71">
        <f t="shared" ref="T8:T23" si="1">Q8+S8</f>
        <v>17</v>
      </c>
      <c r="U8" s="66">
        <v>29</v>
      </c>
      <c r="V8" s="73">
        <v>-2</v>
      </c>
      <c r="W8" s="68">
        <f>T8+V8</f>
        <v>15</v>
      </c>
      <c r="X8" s="66">
        <v>34</v>
      </c>
      <c r="Y8" s="75"/>
      <c r="Z8" s="96">
        <f t="shared" ref="Z8:Z23" si="2">O8+U8+X8</f>
        <v>94</v>
      </c>
      <c r="AA8" s="13">
        <v>1</v>
      </c>
      <c r="AB8" s="77">
        <v>-3</v>
      </c>
      <c r="AC8" s="78">
        <f t="shared" ref="AC8:AC13" si="3">W8+AB8</f>
        <v>12</v>
      </c>
      <c r="AD8" s="192">
        <v>-2</v>
      </c>
      <c r="AE8" s="193">
        <f t="shared" ref="AE8:AE23" si="4">AC8+AD8</f>
        <v>10</v>
      </c>
      <c r="AF8" s="67"/>
      <c r="AG8" s="194">
        <f t="shared" ref="AG8:AG23" si="5">SUM($Z$28-Z8)/3</f>
        <v>-3.25</v>
      </c>
      <c r="AH8" s="196">
        <f t="shared" ref="AH8:AH23" si="6">SUM(N8+T8+W8)/3</f>
        <v>16.333333333333332</v>
      </c>
      <c r="AI8" s="197">
        <f t="shared" ref="AI8:AI23" si="7">AG8+AH8</f>
        <v>13.083333333333332</v>
      </c>
      <c r="AJ8" s="198">
        <f t="shared" ref="AJ8:AJ21" si="8">AI8*$AJ$24</f>
        <v>12.177285318559555</v>
      </c>
      <c r="AK8" s="78">
        <f t="shared" ref="AK8:AK23" si="9">AC8</f>
        <v>12</v>
      </c>
      <c r="AL8" s="79">
        <f t="shared" ref="AL8:AL23" si="10">SUM(AJ8-AK8)/2</f>
        <v>8.8642659279777547E-2</v>
      </c>
      <c r="AM8" s="239">
        <f t="shared" ref="AM8:AM23" si="11">AK8+AL8</f>
        <v>12.088642659279778</v>
      </c>
      <c r="AN8" s="81">
        <f t="shared" ref="AN8:AN23" si="12">AM8</f>
        <v>12.088642659279778</v>
      </c>
      <c r="AO8" s="87" t="str">
        <f t="shared" ref="AO8:AO23" si="13">M8</f>
        <v>COLTON</v>
      </c>
      <c r="AP8" s="152"/>
    </row>
    <row r="9" spans="1:42" ht="15.6" x14ac:dyDescent="0.25">
      <c r="A9" s="61"/>
      <c r="B9" s="88">
        <v>22</v>
      </c>
      <c r="C9" s="61">
        <v>19</v>
      </c>
      <c r="D9" s="61">
        <v>16</v>
      </c>
      <c r="E9" s="61">
        <v>15</v>
      </c>
      <c r="F9" s="61">
        <v>13</v>
      </c>
      <c r="G9" s="61">
        <v>11</v>
      </c>
      <c r="H9" s="61"/>
      <c r="I9" s="61"/>
      <c r="J9" s="61">
        <v>19</v>
      </c>
      <c r="K9" s="201">
        <v>19.3</v>
      </c>
      <c r="L9" s="63" t="s">
        <v>49</v>
      </c>
      <c r="M9" s="64" t="s">
        <v>50</v>
      </c>
      <c r="N9" s="89">
        <v>19</v>
      </c>
      <c r="O9" s="66">
        <v>35</v>
      </c>
      <c r="P9" s="67">
        <v>-3</v>
      </c>
      <c r="Q9" s="191">
        <f t="shared" si="0"/>
        <v>16</v>
      </c>
      <c r="R9" s="69" t="s">
        <v>48</v>
      </c>
      <c r="S9" s="70"/>
      <c r="T9" s="71">
        <f t="shared" si="1"/>
        <v>16</v>
      </c>
      <c r="U9" s="66">
        <v>29</v>
      </c>
      <c r="V9" s="73">
        <v>-1</v>
      </c>
      <c r="W9" s="68">
        <f>T9+V9</f>
        <v>15</v>
      </c>
      <c r="X9" s="66">
        <v>29</v>
      </c>
      <c r="Y9" s="4"/>
      <c r="Z9" s="96">
        <f t="shared" si="2"/>
        <v>93</v>
      </c>
      <c r="AA9" s="13">
        <v>2</v>
      </c>
      <c r="AB9" s="77"/>
      <c r="AC9" s="78">
        <f t="shared" si="3"/>
        <v>15</v>
      </c>
      <c r="AD9" s="192">
        <v>-1</v>
      </c>
      <c r="AE9" s="193">
        <f t="shared" si="4"/>
        <v>14</v>
      </c>
      <c r="AF9" s="67"/>
      <c r="AG9" s="202">
        <f t="shared" si="5"/>
        <v>-2.9166666666666665</v>
      </c>
      <c r="AH9" s="196">
        <f t="shared" si="6"/>
        <v>16.666666666666668</v>
      </c>
      <c r="AI9" s="197">
        <f t="shared" si="7"/>
        <v>13.750000000000002</v>
      </c>
      <c r="AJ9" s="198">
        <f t="shared" si="8"/>
        <v>12.797783933518007</v>
      </c>
      <c r="AK9" s="78">
        <f t="shared" si="9"/>
        <v>15</v>
      </c>
      <c r="AL9" s="79">
        <f t="shared" si="10"/>
        <v>-1.1011080332409966</v>
      </c>
      <c r="AM9" s="239">
        <f t="shared" si="11"/>
        <v>13.898891966759003</v>
      </c>
      <c r="AN9" s="81">
        <f t="shared" si="12"/>
        <v>13.898891966759003</v>
      </c>
      <c r="AO9" s="87" t="str">
        <f t="shared" si="13"/>
        <v>ENTWISLE</v>
      </c>
      <c r="AP9" s="152"/>
    </row>
    <row r="10" spans="1:42" ht="15.6" x14ac:dyDescent="0.25">
      <c r="A10" s="61">
        <v>27</v>
      </c>
      <c r="B10" s="61">
        <v>23</v>
      </c>
      <c r="C10" s="61">
        <v>21</v>
      </c>
      <c r="D10" s="61">
        <v>21</v>
      </c>
      <c r="E10" s="61">
        <v>23</v>
      </c>
      <c r="F10" s="61">
        <v>17</v>
      </c>
      <c r="G10" s="61">
        <v>14</v>
      </c>
      <c r="H10" s="61">
        <v>20</v>
      </c>
      <c r="I10" s="61">
        <v>23</v>
      </c>
      <c r="J10" s="62">
        <v>23</v>
      </c>
      <c r="K10" s="62">
        <f>23.4-2</f>
        <v>21.4</v>
      </c>
      <c r="L10" s="63" t="s">
        <v>51</v>
      </c>
      <c r="M10" s="64" t="s">
        <v>52</v>
      </c>
      <c r="N10" s="89">
        <v>21</v>
      </c>
      <c r="O10" s="66">
        <v>30</v>
      </c>
      <c r="P10" s="73"/>
      <c r="Q10" s="191">
        <f t="shared" si="0"/>
        <v>21</v>
      </c>
      <c r="R10" s="69" t="s">
        <v>53</v>
      </c>
      <c r="S10" s="70"/>
      <c r="T10" s="71">
        <f t="shared" si="1"/>
        <v>21</v>
      </c>
      <c r="U10" s="66">
        <v>34</v>
      </c>
      <c r="V10" s="73">
        <v>-4</v>
      </c>
      <c r="W10" s="68">
        <f>T10+V10</f>
        <v>17</v>
      </c>
      <c r="X10" s="66">
        <v>29</v>
      </c>
      <c r="Y10" s="4"/>
      <c r="Z10" s="96">
        <f t="shared" si="2"/>
        <v>93</v>
      </c>
      <c r="AA10" s="13">
        <v>3</v>
      </c>
      <c r="AB10" s="77"/>
      <c r="AC10" s="78">
        <f t="shared" si="3"/>
        <v>17</v>
      </c>
      <c r="AD10" s="193">
        <v>2</v>
      </c>
      <c r="AE10" s="193">
        <f t="shared" si="4"/>
        <v>19</v>
      </c>
      <c r="AF10" s="67"/>
      <c r="AG10" s="202">
        <f t="shared" si="5"/>
        <v>-2.9166666666666665</v>
      </c>
      <c r="AH10" s="196">
        <f t="shared" si="6"/>
        <v>19.666666666666668</v>
      </c>
      <c r="AI10" s="197">
        <f t="shared" si="7"/>
        <v>16.75</v>
      </c>
      <c r="AJ10" s="198">
        <f t="shared" si="8"/>
        <v>15.590027700831024</v>
      </c>
      <c r="AK10" s="78">
        <f t="shared" si="9"/>
        <v>17</v>
      </c>
      <c r="AL10" s="79">
        <f t="shared" si="10"/>
        <v>-0.7049861495844878</v>
      </c>
      <c r="AM10" s="239">
        <f t="shared" si="11"/>
        <v>16.295013850415511</v>
      </c>
      <c r="AN10" s="81">
        <f t="shared" si="12"/>
        <v>16.295013850415511</v>
      </c>
      <c r="AO10" s="87" t="str">
        <f t="shared" si="13"/>
        <v>BROWN</v>
      </c>
      <c r="AP10" s="152"/>
    </row>
    <row r="11" spans="1:42" ht="15.6" x14ac:dyDescent="0.25">
      <c r="A11" s="61"/>
      <c r="B11" s="88"/>
      <c r="C11" s="61"/>
      <c r="D11" s="61"/>
      <c r="E11" s="61" t="s">
        <v>55</v>
      </c>
      <c r="F11" s="61" t="s">
        <v>55</v>
      </c>
      <c r="G11" s="61" t="s">
        <v>55</v>
      </c>
      <c r="H11" s="61">
        <v>26</v>
      </c>
      <c r="I11" s="61"/>
      <c r="J11" s="61"/>
      <c r="K11" s="203">
        <v>26</v>
      </c>
      <c r="L11" s="63" t="s">
        <v>56</v>
      </c>
      <c r="M11" s="64" t="s">
        <v>57</v>
      </c>
      <c r="N11" s="89">
        <v>26</v>
      </c>
      <c r="O11" s="66">
        <v>29</v>
      </c>
      <c r="P11" s="67"/>
      <c r="Q11" s="191">
        <f t="shared" si="0"/>
        <v>26</v>
      </c>
      <c r="R11" s="69" t="s">
        <v>53</v>
      </c>
      <c r="S11" s="70">
        <v>-1</v>
      </c>
      <c r="T11" s="71">
        <f t="shared" si="1"/>
        <v>25</v>
      </c>
      <c r="U11" s="66">
        <v>24</v>
      </c>
      <c r="V11" s="73" t="s">
        <v>58</v>
      </c>
      <c r="W11" s="68">
        <v>27</v>
      </c>
      <c r="X11" s="66">
        <v>36</v>
      </c>
      <c r="Y11" s="4"/>
      <c r="Z11" s="96">
        <f t="shared" si="2"/>
        <v>89</v>
      </c>
      <c r="AA11" s="22">
        <v>4</v>
      </c>
      <c r="AB11" s="77">
        <v>-4</v>
      </c>
      <c r="AC11" s="78">
        <f t="shared" si="3"/>
        <v>23</v>
      </c>
      <c r="AE11" s="204">
        <f t="shared" si="4"/>
        <v>23</v>
      </c>
      <c r="AF11" s="67"/>
      <c r="AG11" s="202">
        <f t="shared" si="5"/>
        <v>-1.5833333333333333</v>
      </c>
      <c r="AH11" s="196">
        <f t="shared" si="6"/>
        <v>26</v>
      </c>
      <c r="AI11" s="197">
        <f t="shared" si="7"/>
        <v>24.416666666666668</v>
      </c>
      <c r="AJ11" s="198">
        <f t="shared" si="8"/>
        <v>22.725761772853186</v>
      </c>
      <c r="AK11" s="78">
        <f t="shared" si="9"/>
        <v>23</v>
      </c>
      <c r="AL11" s="79">
        <f t="shared" si="10"/>
        <v>-0.13711911357340689</v>
      </c>
      <c r="AM11" s="239">
        <f t="shared" si="11"/>
        <v>22.862880886426595</v>
      </c>
      <c r="AN11" s="81">
        <f t="shared" si="12"/>
        <v>22.862880886426595</v>
      </c>
      <c r="AO11" s="87" t="str">
        <f t="shared" si="13"/>
        <v>TIPLER</v>
      </c>
      <c r="AP11" s="152"/>
    </row>
    <row r="12" spans="1:42" ht="15.6" x14ac:dyDescent="0.25">
      <c r="A12" s="61"/>
      <c r="B12" s="88"/>
      <c r="C12" s="61"/>
      <c r="D12" s="61"/>
      <c r="E12" s="61"/>
      <c r="F12" s="61"/>
      <c r="G12" s="61"/>
      <c r="H12" s="61"/>
      <c r="I12" s="99"/>
      <c r="J12" s="100" t="s">
        <v>59</v>
      </c>
      <c r="K12" s="205">
        <v>24</v>
      </c>
      <c r="L12" s="63" t="s">
        <v>60</v>
      </c>
      <c r="M12" s="64" t="s">
        <v>61</v>
      </c>
      <c r="N12" s="101">
        <v>24</v>
      </c>
      <c r="O12" s="66">
        <v>34</v>
      </c>
      <c r="P12" s="67">
        <v>-2</v>
      </c>
      <c r="Q12" s="191">
        <f t="shared" si="0"/>
        <v>22</v>
      </c>
      <c r="R12" s="69" t="s">
        <v>48</v>
      </c>
      <c r="S12" s="70"/>
      <c r="T12" s="71">
        <f t="shared" si="1"/>
        <v>22</v>
      </c>
      <c r="U12" s="66">
        <v>27</v>
      </c>
      <c r="V12" s="73"/>
      <c r="W12" s="68">
        <f>T12+V12</f>
        <v>22</v>
      </c>
      <c r="X12" s="66">
        <v>25</v>
      </c>
      <c r="Y12" s="4"/>
      <c r="Z12" s="96">
        <f t="shared" si="2"/>
        <v>86</v>
      </c>
      <c r="AA12" s="22">
        <v>5</v>
      </c>
      <c r="AB12" s="77">
        <v>1</v>
      </c>
      <c r="AC12" s="78">
        <f t="shared" si="3"/>
        <v>23</v>
      </c>
      <c r="AE12" s="204">
        <f t="shared" si="4"/>
        <v>23</v>
      </c>
      <c r="AF12" s="67"/>
      <c r="AG12" s="202">
        <f t="shared" si="5"/>
        <v>-0.58333333333333337</v>
      </c>
      <c r="AH12" s="196">
        <f t="shared" si="6"/>
        <v>22.666666666666668</v>
      </c>
      <c r="AI12" s="197">
        <f t="shared" si="7"/>
        <v>22.083333333333336</v>
      </c>
      <c r="AJ12" s="198">
        <f t="shared" si="8"/>
        <v>20.554016620498619</v>
      </c>
      <c r="AK12" s="78">
        <f t="shared" si="9"/>
        <v>23</v>
      </c>
      <c r="AL12" s="79">
        <f t="shared" si="10"/>
        <v>-1.2229916897506907</v>
      </c>
      <c r="AM12" s="239">
        <f t="shared" si="11"/>
        <v>21.777008310249307</v>
      </c>
      <c r="AN12" s="81">
        <f t="shared" si="12"/>
        <v>21.777008310249307</v>
      </c>
      <c r="AO12" s="87" t="str">
        <f t="shared" si="13"/>
        <v>VENES</v>
      </c>
      <c r="AP12" s="152"/>
    </row>
    <row r="13" spans="1:42" ht="15.6" x14ac:dyDescent="0.25">
      <c r="A13" s="61"/>
      <c r="B13" s="102">
        <v>24</v>
      </c>
      <c r="C13" s="102">
        <v>24</v>
      </c>
      <c r="D13" s="102">
        <v>20</v>
      </c>
      <c r="E13" s="61">
        <v>14</v>
      </c>
      <c r="F13" s="61">
        <v>15</v>
      </c>
      <c r="G13" s="61">
        <v>19</v>
      </c>
      <c r="H13" s="61">
        <v>17</v>
      </c>
      <c r="I13" s="61"/>
      <c r="J13" s="61"/>
      <c r="K13" s="201">
        <v>16.600000000000001</v>
      </c>
      <c r="L13" s="63" t="s">
        <v>62</v>
      </c>
      <c r="M13" s="64" t="s">
        <v>63</v>
      </c>
      <c r="N13" s="89">
        <v>17</v>
      </c>
      <c r="O13" s="66">
        <v>31</v>
      </c>
      <c r="P13" s="67"/>
      <c r="Q13" s="191">
        <f t="shared" si="0"/>
        <v>17</v>
      </c>
      <c r="R13" s="69" t="s">
        <v>48</v>
      </c>
      <c r="S13" s="70"/>
      <c r="T13" s="71">
        <f t="shared" si="1"/>
        <v>17</v>
      </c>
      <c r="U13" s="66">
        <v>27</v>
      </c>
      <c r="V13" s="73"/>
      <c r="W13" s="68">
        <f>T13+V13</f>
        <v>17</v>
      </c>
      <c r="X13" s="66">
        <v>27</v>
      </c>
      <c r="Y13" s="4"/>
      <c r="Z13" s="96">
        <f t="shared" si="2"/>
        <v>85</v>
      </c>
      <c r="AA13" s="22">
        <v>6</v>
      </c>
      <c r="AB13" s="77"/>
      <c r="AC13" s="78">
        <f t="shared" si="3"/>
        <v>17</v>
      </c>
      <c r="AE13" s="204">
        <f t="shared" si="4"/>
        <v>17</v>
      </c>
      <c r="AF13" s="67"/>
      <c r="AG13" s="202">
        <f t="shared" si="5"/>
        <v>-0.25</v>
      </c>
      <c r="AH13" s="196">
        <f t="shared" si="6"/>
        <v>17</v>
      </c>
      <c r="AI13" s="197">
        <f t="shared" si="7"/>
        <v>16.75</v>
      </c>
      <c r="AJ13" s="198">
        <f t="shared" si="8"/>
        <v>15.590027700831024</v>
      </c>
      <c r="AK13" s="78">
        <f t="shared" si="9"/>
        <v>17</v>
      </c>
      <c r="AL13" s="79">
        <f t="shared" si="10"/>
        <v>-0.7049861495844878</v>
      </c>
      <c r="AM13" s="239">
        <f t="shared" si="11"/>
        <v>16.295013850415511</v>
      </c>
      <c r="AN13" s="81">
        <f t="shared" si="12"/>
        <v>16.295013850415511</v>
      </c>
      <c r="AO13" s="87" t="str">
        <f t="shared" si="13"/>
        <v>O'NEILL</v>
      </c>
      <c r="AP13" s="152"/>
    </row>
    <row r="14" spans="1:42" ht="15.6" x14ac:dyDescent="0.25">
      <c r="A14" s="61">
        <v>22</v>
      </c>
      <c r="B14" s="61">
        <v>22</v>
      </c>
      <c r="C14" s="61">
        <v>21</v>
      </c>
      <c r="D14" s="61">
        <v>18</v>
      </c>
      <c r="E14" s="61">
        <v>15</v>
      </c>
      <c r="F14" s="61">
        <v>19</v>
      </c>
      <c r="G14" s="61">
        <v>19</v>
      </c>
      <c r="H14" s="61">
        <v>19</v>
      </c>
      <c r="I14" s="61">
        <v>23</v>
      </c>
      <c r="J14" s="61">
        <v>25</v>
      </c>
      <c r="K14" s="201">
        <v>24.7</v>
      </c>
      <c r="L14" s="63" t="s">
        <v>46</v>
      </c>
      <c r="M14" s="64" t="s">
        <v>64</v>
      </c>
      <c r="N14" s="89">
        <v>25</v>
      </c>
      <c r="O14" s="66">
        <v>40</v>
      </c>
      <c r="P14" s="67" t="s">
        <v>65</v>
      </c>
      <c r="Q14" s="191">
        <v>19</v>
      </c>
      <c r="R14" s="69" t="s">
        <v>53</v>
      </c>
      <c r="S14" s="70">
        <v>-1</v>
      </c>
      <c r="T14" s="71">
        <f t="shared" si="1"/>
        <v>18</v>
      </c>
      <c r="U14" s="66">
        <v>28</v>
      </c>
      <c r="V14" s="73" t="s">
        <v>66</v>
      </c>
      <c r="W14" s="68">
        <v>21</v>
      </c>
      <c r="X14" s="66">
        <v>17</v>
      </c>
      <c r="Y14" s="4"/>
      <c r="Z14" s="96">
        <f t="shared" si="2"/>
        <v>85</v>
      </c>
      <c r="AA14" s="22">
        <v>7</v>
      </c>
      <c r="AB14" s="77" t="s">
        <v>67</v>
      </c>
      <c r="AC14" s="78">
        <v>26</v>
      </c>
      <c r="AE14" s="204">
        <f t="shared" si="4"/>
        <v>26</v>
      </c>
      <c r="AF14" s="67"/>
      <c r="AG14" s="202">
        <f t="shared" si="5"/>
        <v>-0.25</v>
      </c>
      <c r="AH14" s="196">
        <f t="shared" si="6"/>
        <v>21.333333333333332</v>
      </c>
      <c r="AI14" s="197">
        <f t="shared" si="7"/>
        <v>21.083333333333332</v>
      </c>
      <c r="AJ14" s="198">
        <f t="shared" si="8"/>
        <v>19.62326869806094</v>
      </c>
      <c r="AK14" s="78">
        <f t="shared" si="9"/>
        <v>26</v>
      </c>
      <c r="AL14" s="79">
        <f t="shared" si="10"/>
        <v>-3.18836565096953</v>
      </c>
      <c r="AM14" s="239">
        <f t="shared" si="11"/>
        <v>22.81163434903047</v>
      </c>
      <c r="AN14" s="81">
        <f t="shared" si="12"/>
        <v>22.81163434903047</v>
      </c>
      <c r="AO14" s="87" t="str">
        <f t="shared" si="13"/>
        <v>BURNETT</v>
      </c>
      <c r="AP14" s="152"/>
    </row>
    <row r="15" spans="1:42" ht="16.2" thickBot="1" x14ac:dyDescent="0.3">
      <c r="A15" s="104"/>
      <c r="B15" s="105">
        <v>20</v>
      </c>
      <c r="C15" s="61">
        <v>13</v>
      </c>
      <c r="D15" s="105">
        <v>13</v>
      </c>
      <c r="E15" s="61">
        <v>12</v>
      </c>
      <c r="F15" s="61">
        <v>12</v>
      </c>
      <c r="G15" s="61">
        <v>15</v>
      </c>
      <c r="H15" s="61">
        <v>15</v>
      </c>
      <c r="I15" s="102"/>
      <c r="J15" s="102">
        <v>16</v>
      </c>
      <c r="K15" s="203">
        <v>16</v>
      </c>
      <c r="L15" s="63" t="s">
        <v>56</v>
      </c>
      <c r="M15" s="64" t="s">
        <v>68</v>
      </c>
      <c r="N15" s="89">
        <v>16</v>
      </c>
      <c r="O15" s="66">
        <v>28</v>
      </c>
      <c r="P15" s="106"/>
      <c r="Q15" s="191">
        <f t="shared" ref="Q15:Q21" si="14">N15+P15</f>
        <v>16</v>
      </c>
      <c r="R15" s="69"/>
      <c r="S15" s="70"/>
      <c r="T15" s="71">
        <f t="shared" si="1"/>
        <v>16</v>
      </c>
      <c r="U15" s="66">
        <v>27</v>
      </c>
      <c r="V15" s="67"/>
      <c r="W15" s="68">
        <f>T15+V15</f>
        <v>16</v>
      </c>
      <c r="X15" s="66">
        <v>29</v>
      </c>
      <c r="Y15" s="107"/>
      <c r="Z15" s="96">
        <f t="shared" si="2"/>
        <v>84</v>
      </c>
      <c r="AA15" s="22">
        <v>8</v>
      </c>
      <c r="AB15" s="77"/>
      <c r="AC15" s="78">
        <f t="shared" ref="AC15:AC21" si="15">W15+AB15</f>
        <v>16</v>
      </c>
      <c r="AE15" s="204">
        <f t="shared" si="4"/>
        <v>16</v>
      </c>
      <c r="AF15" s="67"/>
      <c r="AG15" s="202">
        <f t="shared" si="5"/>
        <v>8.3333333333333329E-2</v>
      </c>
      <c r="AH15" s="196">
        <f t="shared" si="6"/>
        <v>16</v>
      </c>
      <c r="AI15" s="197">
        <f t="shared" si="7"/>
        <v>16.083333333333332</v>
      </c>
      <c r="AJ15" s="198">
        <f t="shared" si="8"/>
        <v>14.969529085872574</v>
      </c>
      <c r="AK15" s="78">
        <f t="shared" si="9"/>
        <v>16</v>
      </c>
      <c r="AL15" s="79">
        <f t="shared" si="10"/>
        <v>-0.51523545706371277</v>
      </c>
      <c r="AM15" s="239">
        <f t="shared" si="11"/>
        <v>15.484764542936286</v>
      </c>
      <c r="AN15" s="81">
        <f t="shared" si="12"/>
        <v>15.484764542936286</v>
      </c>
      <c r="AO15" s="87" t="str">
        <f t="shared" si="13"/>
        <v>WILKS</v>
      </c>
      <c r="AP15" s="152"/>
    </row>
    <row r="16" spans="1:42" ht="16.2" thickBot="1" x14ac:dyDescent="0.3">
      <c r="A16" s="61"/>
      <c r="B16" s="61"/>
      <c r="C16" s="61"/>
      <c r="D16" s="61"/>
      <c r="E16" s="61"/>
      <c r="F16" s="88" t="s">
        <v>55</v>
      </c>
      <c r="G16" s="88" t="s">
        <v>55</v>
      </c>
      <c r="H16" s="61"/>
      <c r="I16" s="61"/>
      <c r="J16" s="61"/>
      <c r="K16" s="206">
        <v>28</v>
      </c>
      <c r="L16" s="153" t="s">
        <v>62</v>
      </c>
      <c r="M16" s="153" t="s">
        <v>70</v>
      </c>
      <c r="N16" s="207">
        <v>28</v>
      </c>
      <c r="O16" s="108">
        <v>28</v>
      </c>
      <c r="P16" s="73"/>
      <c r="Q16" s="208">
        <f t="shared" si="14"/>
        <v>28</v>
      </c>
      <c r="R16" s="209" t="s">
        <v>53</v>
      </c>
      <c r="S16" s="70">
        <v>-1</v>
      </c>
      <c r="T16" s="71">
        <f t="shared" si="1"/>
        <v>27</v>
      </c>
      <c r="U16" s="66">
        <v>30</v>
      </c>
      <c r="V16" s="73" t="s">
        <v>71</v>
      </c>
      <c r="W16" s="68">
        <v>25</v>
      </c>
      <c r="X16" s="66">
        <v>25</v>
      </c>
      <c r="Y16" s="4"/>
      <c r="Z16" s="96">
        <f t="shared" si="2"/>
        <v>83</v>
      </c>
      <c r="AA16" s="22">
        <v>9</v>
      </c>
      <c r="AB16" s="77">
        <v>2</v>
      </c>
      <c r="AC16" s="78">
        <f t="shared" si="15"/>
        <v>27</v>
      </c>
      <c r="AD16" s="67"/>
      <c r="AE16" s="204">
        <f t="shared" si="4"/>
        <v>27</v>
      </c>
      <c r="AF16" s="67"/>
      <c r="AG16" s="202">
        <f t="shared" si="5"/>
        <v>0.41666666666666669</v>
      </c>
      <c r="AH16" s="196">
        <f t="shared" si="6"/>
        <v>26.666666666666668</v>
      </c>
      <c r="AI16" s="197">
        <f t="shared" si="7"/>
        <v>27.083333333333336</v>
      </c>
      <c r="AJ16" s="198">
        <f t="shared" si="8"/>
        <v>25.207756232686982</v>
      </c>
      <c r="AK16" s="78">
        <f t="shared" si="9"/>
        <v>27</v>
      </c>
      <c r="AL16" s="79">
        <f t="shared" si="10"/>
        <v>-0.8961218836565088</v>
      </c>
      <c r="AM16" s="239">
        <f t="shared" si="11"/>
        <v>26.103878116343491</v>
      </c>
      <c r="AN16" s="81">
        <f t="shared" si="12"/>
        <v>26.103878116343491</v>
      </c>
      <c r="AO16" s="87" t="str">
        <f t="shared" si="13"/>
        <v>BURGESS</v>
      </c>
      <c r="AP16" s="152"/>
    </row>
    <row r="17" spans="1:84" ht="15.6" x14ac:dyDescent="0.25">
      <c r="A17" s="61"/>
      <c r="B17" s="88"/>
      <c r="C17" s="61"/>
      <c r="D17" s="61"/>
      <c r="E17" s="61"/>
      <c r="F17" s="61"/>
      <c r="G17" s="61"/>
      <c r="H17" s="61">
        <v>22</v>
      </c>
      <c r="I17" s="62">
        <v>20</v>
      </c>
      <c r="J17" s="61"/>
      <c r="K17" s="190">
        <f>20+1</f>
        <v>21</v>
      </c>
      <c r="L17" s="63" t="s">
        <v>72</v>
      </c>
      <c r="M17" s="64" t="s">
        <v>73</v>
      </c>
      <c r="N17" s="89">
        <v>21</v>
      </c>
      <c r="O17" s="66">
        <v>30</v>
      </c>
      <c r="P17" s="67"/>
      <c r="Q17" s="191">
        <f t="shared" si="14"/>
        <v>21</v>
      </c>
      <c r="R17" s="69" t="s">
        <v>53</v>
      </c>
      <c r="S17" s="70">
        <v>-1</v>
      </c>
      <c r="T17" s="71">
        <f t="shared" si="1"/>
        <v>20</v>
      </c>
      <c r="U17" s="66">
        <v>24</v>
      </c>
      <c r="V17" s="73">
        <v>1</v>
      </c>
      <c r="W17" s="68">
        <f>T17+V17</f>
        <v>21</v>
      </c>
      <c r="X17" s="66">
        <v>28</v>
      </c>
      <c r="Y17" s="4"/>
      <c r="Z17" s="96">
        <f t="shared" si="2"/>
        <v>82</v>
      </c>
      <c r="AA17" s="22">
        <v>10</v>
      </c>
      <c r="AB17" s="77"/>
      <c r="AC17" s="78">
        <f t="shared" si="15"/>
        <v>21</v>
      </c>
      <c r="AE17" s="204">
        <f t="shared" si="4"/>
        <v>21</v>
      </c>
      <c r="AF17" s="67"/>
      <c r="AG17" s="202">
        <f t="shared" si="5"/>
        <v>0.75</v>
      </c>
      <c r="AH17" s="196">
        <f t="shared" si="6"/>
        <v>20.666666666666668</v>
      </c>
      <c r="AI17" s="197">
        <f t="shared" si="7"/>
        <v>21.416666666666668</v>
      </c>
      <c r="AJ17" s="198">
        <f t="shared" si="8"/>
        <v>19.933518005540169</v>
      </c>
      <c r="AK17" s="78">
        <f t="shared" si="9"/>
        <v>21</v>
      </c>
      <c r="AL17" s="79">
        <f t="shared" si="10"/>
        <v>-0.53324099722991569</v>
      </c>
      <c r="AM17" s="239">
        <f t="shared" si="11"/>
        <v>20.466759002770083</v>
      </c>
      <c r="AN17" s="81">
        <f t="shared" si="12"/>
        <v>20.466759002770083</v>
      </c>
      <c r="AO17" s="87" t="str">
        <f t="shared" si="13"/>
        <v>STOKES</v>
      </c>
      <c r="AP17" s="152"/>
    </row>
    <row r="18" spans="1:84" ht="15.6" x14ac:dyDescent="0.25">
      <c r="A18" s="61"/>
      <c r="B18" s="88"/>
      <c r="C18" s="61">
        <v>12</v>
      </c>
      <c r="D18" s="61">
        <v>11</v>
      </c>
      <c r="E18" s="61">
        <v>11</v>
      </c>
      <c r="F18" s="61">
        <v>11</v>
      </c>
      <c r="G18" s="61">
        <v>10</v>
      </c>
      <c r="H18" s="61">
        <v>6</v>
      </c>
      <c r="I18" s="61">
        <v>18</v>
      </c>
      <c r="J18" s="61">
        <v>12</v>
      </c>
      <c r="K18" s="203">
        <v>12</v>
      </c>
      <c r="L18" s="63" t="s">
        <v>74</v>
      </c>
      <c r="M18" s="64" t="s">
        <v>75</v>
      </c>
      <c r="N18" s="89">
        <v>12</v>
      </c>
      <c r="O18" s="66">
        <v>33</v>
      </c>
      <c r="P18" s="67">
        <v>-1</v>
      </c>
      <c r="Q18" s="191">
        <f t="shared" si="14"/>
        <v>11</v>
      </c>
      <c r="R18" s="69" t="s">
        <v>48</v>
      </c>
      <c r="S18" s="70"/>
      <c r="T18" s="71">
        <f t="shared" si="1"/>
        <v>11</v>
      </c>
      <c r="U18" s="66">
        <v>21</v>
      </c>
      <c r="V18" s="73">
        <v>2</v>
      </c>
      <c r="W18" s="68">
        <f>T18+V18</f>
        <v>13</v>
      </c>
      <c r="X18" s="66">
        <v>28</v>
      </c>
      <c r="Y18" s="4"/>
      <c r="Z18" s="96">
        <f t="shared" si="2"/>
        <v>82</v>
      </c>
      <c r="AA18" s="22">
        <v>11</v>
      </c>
      <c r="AB18" s="77"/>
      <c r="AC18" s="78">
        <f t="shared" si="15"/>
        <v>13</v>
      </c>
      <c r="AE18" s="204">
        <f t="shared" si="4"/>
        <v>13</v>
      </c>
      <c r="AF18" s="67"/>
      <c r="AG18" s="202">
        <f t="shared" si="5"/>
        <v>0.75</v>
      </c>
      <c r="AH18" s="196">
        <f t="shared" si="6"/>
        <v>12</v>
      </c>
      <c r="AI18" s="197">
        <f t="shared" si="7"/>
        <v>12.75</v>
      </c>
      <c r="AJ18" s="198">
        <f t="shared" si="8"/>
        <v>11.867036011080332</v>
      </c>
      <c r="AK18" s="78">
        <f t="shared" si="9"/>
        <v>13</v>
      </c>
      <c r="AL18" s="79">
        <f t="shared" si="10"/>
        <v>-0.56648199445983405</v>
      </c>
      <c r="AM18" s="239">
        <f t="shared" si="11"/>
        <v>12.433518005540165</v>
      </c>
      <c r="AN18" s="81">
        <f t="shared" si="12"/>
        <v>12.433518005540165</v>
      </c>
      <c r="AO18" s="87" t="str">
        <f t="shared" si="13"/>
        <v>TAYLOR</v>
      </c>
      <c r="AP18" s="146" t="s">
        <v>74</v>
      </c>
    </row>
    <row r="19" spans="1:84" ht="15.6" x14ac:dyDescent="0.25">
      <c r="A19" s="61"/>
      <c r="B19" s="88"/>
      <c r="C19" s="61">
        <v>13</v>
      </c>
      <c r="D19" s="61">
        <v>9</v>
      </c>
      <c r="E19" s="61">
        <v>8</v>
      </c>
      <c r="F19" s="61">
        <v>4</v>
      </c>
      <c r="G19" s="61">
        <v>5</v>
      </c>
      <c r="H19" s="61">
        <v>5</v>
      </c>
      <c r="I19" s="61">
        <v>4</v>
      </c>
      <c r="J19" s="61">
        <v>5</v>
      </c>
      <c r="K19" s="201">
        <v>4.7</v>
      </c>
      <c r="L19" s="63" t="s">
        <v>76</v>
      </c>
      <c r="M19" s="64" t="s">
        <v>77</v>
      </c>
      <c r="N19" s="89">
        <v>5</v>
      </c>
      <c r="O19" s="66">
        <v>32</v>
      </c>
      <c r="P19" s="67"/>
      <c r="Q19" s="191">
        <f t="shared" si="14"/>
        <v>5</v>
      </c>
      <c r="R19" s="69" t="s">
        <v>48</v>
      </c>
      <c r="S19" s="70">
        <v>-1</v>
      </c>
      <c r="T19" s="71">
        <f t="shared" si="1"/>
        <v>4</v>
      </c>
      <c r="U19" s="66">
        <v>27</v>
      </c>
      <c r="V19" s="73">
        <v>1</v>
      </c>
      <c r="W19" s="68">
        <f>T19+V19</f>
        <v>5</v>
      </c>
      <c r="X19" s="66">
        <v>22</v>
      </c>
      <c r="Y19" s="4"/>
      <c r="Z19" s="96">
        <f t="shared" si="2"/>
        <v>81</v>
      </c>
      <c r="AA19" s="22">
        <v>12</v>
      </c>
      <c r="AB19" s="77">
        <v>3</v>
      </c>
      <c r="AC19" s="78">
        <f t="shared" si="15"/>
        <v>8</v>
      </c>
      <c r="AE19" s="204">
        <f t="shared" si="4"/>
        <v>8</v>
      </c>
      <c r="AF19" s="67"/>
      <c r="AG19" s="202">
        <f t="shared" si="5"/>
        <v>1.0833333333333333</v>
      </c>
      <c r="AH19" s="196">
        <f t="shared" si="6"/>
        <v>4.666666666666667</v>
      </c>
      <c r="AI19" s="197">
        <f t="shared" si="7"/>
        <v>5.75</v>
      </c>
      <c r="AJ19" s="198">
        <f t="shared" si="8"/>
        <v>5.35180055401662</v>
      </c>
      <c r="AK19" s="78">
        <f t="shared" si="9"/>
        <v>8</v>
      </c>
      <c r="AL19" s="79">
        <f t="shared" si="10"/>
        <v>-1.32409972299169</v>
      </c>
      <c r="AM19" s="239">
        <f t="shared" si="11"/>
        <v>6.67590027700831</v>
      </c>
      <c r="AN19" s="81">
        <f t="shared" si="12"/>
        <v>6.67590027700831</v>
      </c>
      <c r="AO19" s="87" t="str">
        <f t="shared" si="13"/>
        <v>NICHOLSON</v>
      </c>
      <c r="AP19" s="152"/>
    </row>
    <row r="20" spans="1:84" ht="15.6" x14ac:dyDescent="0.25">
      <c r="A20" s="105">
        <v>18</v>
      </c>
      <c r="B20" s="105">
        <v>17</v>
      </c>
      <c r="C20" s="105">
        <v>15</v>
      </c>
      <c r="D20" s="105">
        <v>15</v>
      </c>
      <c r="E20" s="105">
        <v>15</v>
      </c>
      <c r="F20" s="105">
        <v>12</v>
      </c>
      <c r="G20" s="105"/>
      <c r="H20" s="105">
        <v>12</v>
      </c>
      <c r="I20" s="109">
        <v>13</v>
      </c>
      <c r="J20" s="109">
        <v>15</v>
      </c>
      <c r="K20" s="211">
        <v>15</v>
      </c>
      <c r="L20" s="63" t="s">
        <v>78</v>
      </c>
      <c r="M20" s="64" t="s">
        <v>79</v>
      </c>
      <c r="N20" s="65">
        <v>15</v>
      </c>
      <c r="O20" s="66">
        <v>27</v>
      </c>
      <c r="P20" s="97">
        <v>1</v>
      </c>
      <c r="Q20" s="191">
        <f t="shared" si="14"/>
        <v>16</v>
      </c>
      <c r="R20" s="69" t="s">
        <v>53</v>
      </c>
      <c r="S20" s="70">
        <v>-1</v>
      </c>
      <c r="T20" s="71">
        <f t="shared" si="1"/>
        <v>15</v>
      </c>
      <c r="U20" s="66">
        <v>27</v>
      </c>
      <c r="V20" s="97">
        <v>1</v>
      </c>
      <c r="W20" s="68">
        <f>T20+V20</f>
        <v>16</v>
      </c>
      <c r="X20" s="66">
        <v>26</v>
      </c>
      <c r="Y20" s="110"/>
      <c r="Z20" s="96">
        <f t="shared" si="2"/>
        <v>80</v>
      </c>
      <c r="AA20" s="22">
        <v>13</v>
      </c>
      <c r="AB20" s="77"/>
      <c r="AC20" s="78">
        <f t="shared" si="15"/>
        <v>16</v>
      </c>
      <c r="AD20" s="13"/>
      <c r="AE20" s="204">
        <f t="shared" si="4"/>
        <v>16</v>
      </c>
      <c r="AF20" s="67"/>
      <c r="AG20" s="202">
        <f t="shared" si="5"/>
        <v>1.4166666666666667</v>
      </c>
      <c r="AH20" s="196">
        <f t="shared" si="6"/>
        <v>15.333333333333334</v>
      </c>
      <c r="AI20" s="197">
        <f t="shared" si="7"/>
        <v>16.75</v>
      </c>
      <c r="AJ20" s="198">
        <f t="shared" si="8"/>
        <v>15.590027700831024</v>
      </c>
      <c r="AK20" s="78">
        <f t="shared" si="9"/>
        <v>16</v>
      </c>
      <c r="AL20" s="79">
        <f t="shared" si="10"/>
        <v>-0.2049861495844878</v>
      </c>
      <c r="AM20" s="239">
        <f t="shared" si="11"/>
        <v>15.795013850415511</v>
      </c>
      <c r="AN20" s="81">
        <f t="shared" si="12"/>
        <v>15.795013850415511</v>
      </c>
      <c r="AO20" s="87" t="str">
        <f t="shared" si="13"/>
        <v>WAGG</v>
      </c>
      <c r="AP20" s="152"/>
    </row>
    <row r="21" spans="1:84" ht="16.2" thickBot="1" x14ac:dyDescent="0.3">
      <c r="A21" s="61">
        <v>18</v>
      </c>
      <c r="B21" s="61">
        <v>18</v>
      </c>
      <c r="C21" s="61">
        <v>18</v>
      </c>
      <c r="D21" s="61">
        <v>17</v>
      </c>
      <c r="E21" s="61">
        <v>18</v>
      </c>
      <c r="F21" s="61">
        <v>16</v>
      </c>
      <c r="G21" s="61">
        <v>13</v>
      </c>
      <c r="H21" s="61">
        <v>14</v>
      </c>
      <c r="I21" s="61">
        <v>18</v>
      </c>
      <c r="J21" s="62">
        <v>15</v>
      </c>
      <c r="K21" s="62">
        <f>14.8-1</f>
        <v>13.8</v>
      </c>
      <c r="L21" s="63" t="s">
        <v>62</v>
      </c>
      <c r="M21" s="64" t="s">
        <v>75</v>
      </c>
      <c r="N21" s="65">
        <v>14</v>
      </c>
      <c r="O21" s="66">
        <v>26</v>
      </c>
      <c r="P21" s="67">
        <v>2</v>
      </c>
      <c r="Q21" s="191">
        <f t="shared" si="14"/>
        <v>16</v>
      </c>
      <c r="R21" s="69" t="s">
        <v>69</v>
      </c>
      <c r="S21" s="70">
        <v>-1</v>
      </c>
      <c r="T21" s="71">
        <f t="shared" si="1"/>
        <v>15</v>
      </c>
      <c r="U21" s="66">
        <v>25</v>
      </c>
      <c r="V21" s="73">
        <v>1</v>
      </c>
      <c r="W21" s="68">
        <f>T21+V21</f>
        <v>16</v>
      </c>
      <c r="X21" s="66">
        <v>28</v>
      </c>
      <c r="Y21" s="4"/>
      <c r="Z21" s="96">
        <f t="shared" si="2"/>
        <v>79</v>
      </c>
      <c r="AA21" s="22">
        <v>14</v>
      </c>
      <c r="AB21" s="77"/>
      <c r="AC21" s="78">
        <f t="shared" si="15"/>
        <v>16</v>
      </c>
      <c r="AD21" s="193">
        <v>1</v>
      </c>
      <c r="AE21" s="193">
        <f t="shared" si="4"/>
        <v>17</v>
      </c>
      <c r="AF21" s="67"/>
      <c r="AG21" s="202">
        <f t="shared" si="5"/>
        <v>1.75</v>
      </c>
      <c r="AH21" s="196">
        <f t="shared" si="6"/>
        <v>15</v>
      </c>
      <c r="AI21" s="197">
        <f t="shared" si="7"/>
        <v>16.75</v>
      </c>
      <c r="AJ21" s="198">
        <f t="shared" si="8"/>
        <v>15.590027700831024</v>
      </c>
      <c r="AK21" s="78">
        <f t="shared" si="9"/>
        <v>16</v>
      </c>
      <c r="AL21" s="79">
        <f t="shared" si="10"/>
        <v>-0.2049861495844878</v>
      </c>
      <c r="AM21" s="239">
        <f t="shared" si="11"/>
        <v>15.795013850415511</v>
      </c>
      <c r="AN21" s="81">
        <f t="shared" si="12"/>
        <v>15.795013850415511</v>
      </c>
      <c r="AO21" s="87" t="str">
        <f t="shared" si="13"/>
        <v>TAYLOR</v>
      </c>
      <c r="AP21" s="146" t="s">
        <v>81</v>
      </c>
    </row>
    <row r="22" spans="1:84" s="13" customFormat="1" ht="16.2" thickBot="1" x14ac:dyDescent="0.3">
      <c r="A22" s="61"/>
      <c r="B22" s="61">
        <v>24</v>
      </c>
      <c r="C22" s="61">
        <v>26</v>
      </c>
      <c r="D22" s="61">
        <v>25</v>
      </c>
      <c r="E22" s="61">
        <v>25</v>
      </c>
      <c r="F22" s="61">
        <v>28</v>
      </c>
      <c r="G22" s="61">
        <v>28</v>
      </c>
      <c r="H22" s="61">
        <v>26</v>
      </c>
      <c r="I22" s="88" t="s">
        <v>55</v>
      </c>
      <c r="J22" s="88" t="s">
        <v>55</v>
      </c>
      <c r="K22" s="212">
        <v>28</v>
      </c>
      <c r="L22" s="153" t="s">
        <v>51</v>
      </c>
      <c r="M22" s="153" t="s">
        <v>82</v>
      </c>
      <c r="N22" s="207">
        <v>28</v>
      </c>
      <c r="O22" s="108">
        <v>24</v>
      </c>
      <c r="P22" s="67">
        <v>3</v>
      </c>
      <c r="Q22" s="208">
        <v>28</v>
      </c>
      <c r="R22" s="209" t="s">
        <v>48</v>
      </c>
      <c r="S22" s="70"/>
      <c r="T22" s="213">
        <f t="shared" si="1"/>
        <v>28</v>
      </c>
      <c r="U22" s="108">
        <v>21</v>
      </c>
      <c r="V22" s="73">
        <v>3</v>
      </c>
      <c r="W22" s="213">
        <v>28</v>
      </c>
      <c r="X22" s="108">
        <v>33</v>
      </c>
      <c r="Y22" s="4"/>
      <c r="Z22" s="96">
        <f t="shared" si="2"/>
        <v>78</v>
      </c>
      <c r="AA22" s="22">
        <v>15</v>
      </c>
      <c r="AB22" s="77">
        <v>-2</v>
      </c>
      <c r="AC22" s="78">
        <v>26</v>
      </c>
      <c r="AD22" s="2"/>
      <c r="AE22" s="204">
        <f t="shared" si="4"/>
        <v>26</v>
      </c>
      <c r="AF22" s="67"/>
      <c r="AG22" s="202">
        <f t="shared" si="5"/>
        <v>2.0833333333333335</v>
      </c>
      <c r="AH22" s="214">
        <f t="shared" si="6"/>
        <v>28</v>
      </c>
      <c r="AI22" s="197">
        <f t="shared" si="7"/>
        <v>30.083333333333332</v>
      </c>
      <c r="AJ22" s="215">
        <f>28</f>
        <v>28</v>
      </c>
      <c r="AK22" s="78">
        <f t="shared" si="9"/>
        <v>26</v>
      </c>
      <c r="AL22" s="79">
        <f t="shared" si="10"/>
        <v>1</v>
      </c>
      <c r="AM22" s="239">
        <f t="shared" si="11"/>
        <v>27</v>
      </c>
      <c r="AN22" s="81">
        <f t="shared" si="12"/>
        <v>27</v>
      </c>
      <c r="AO22" s="87" t="str">
        <f t="shared" si="13"/>
        <v>McGUIRE</v>
      </c>
      <c r="AP22" s="152"/>
    </row>
    <row r="23" spans="1:84" ht="16.2" thickBot="1" x14ac:dyDescent="0.3">
      <c r="A23" s="61"/>
      <c r="B23" s="88"/>
      <c r="C23" s="102">
        <v>23</v>
      </c>
      <c r="D23" s="102">
        <v>23</v>
      </c>
      <c r="E23" s="61">
        <v>23</v>
      </c>
      <c r="F23" s="61">
        <v>23</v>
      </c>
      <c r="G23" s="61">
        <v>20</v>
      </c>
      <c r="H23" s="61">
        <v>21</v>
      </c>
      <c r="J23" s="61"/>
      <c r="K23" s="203">
        <v>21</v>
      </c>
      <c r="L23" s="63" t="s">
        <v>49</v>
      </c>
      <c r="M23" s="64" t="s">
        <v>83</v>
      </c>
      <c r="N23" s="89">
        <v>21</v>
      </c>
      <c r="O23" s="66">
        <v>24</v>
      </c>
      <c r="P23" s="67">
        <v>4</v>
      </c>
      <c r="Q23" s="191">
        <f>N23+P23</f>
        <v>25</v>
      </c>
      <c r="R23" s="69" t="s">
        <v>53</v>
      </c>
      <c r="S23" s="70">
        <v>-1</v>
      </c>
      <c r="T23" s="71">
        <f t="shared" si="1"/>
        <v>24</v>
      </c>
      <c r="U23" s="66">
        <v>19</v>
      </c>
      <c r="V23" s="73" t="s">
        <v>84</v>
      </c>
      <c r="W23" s="213">
        <v>28</v>
      </c>
      <c r="X23" s="66">
        <v>31</v>
      </c>
      <c r="Y23" s="4"/>
      <c r="Z23" s="96">
        <f t="shared" si="2"/>
        <v>74</v>
      </c>
      <c r="AA23" s="22">
        <v>16</v>
      </c>
      <c r="AB23" s="77">
        <v>-1</v>
      </c>
      <c r="AC23" s="78">
        <v>27</v>
      </c>
      <c r="AD23" s="4"/>
      <c r="AE23" s="204">
        <f t="shared" si="4"/>
        <v>27</v>
      </c>
      <c r="AF23" s="67"/>
      <c r="AG23" s="202">
        <f t="shared" si="5"/>
        <v>3.4166666666666665</v>
      </c>
      <c r="AH23" s="196">
        <f t="shared" si="6"/>
        <v>24.333333333333332</v>
      </c>
      <c r="AI23" s="197">
        <f t="shared" si="7"/>
        <v>27.75</v>
      </c>
      <c r="AJ23" s="198">
        <f>AI23*$AJ$24</f>
        <v>25.828254847645429</v>
      </c>
      <c r="AK23" s="78">
        <f t="shared" si="9"/>
        <v>27</v>
      </c>
      <c r="AL23" s="79">
        <f t="shared" si="10"/>
        <v>-0.58587257617728561</v>
      </c>
      <c r="AM23" s="239">
        <f t="shared" si="11"/>
        <v>26.414127423822713</v>
      </c>
      <c r="AN23" s="113">
        <f t="shared" si="12"/>
        <v>26.414127423822713</v>
      </c>
      <c r="AO23" s="240" t="str">
        <f t="shared" si="13"/>
        <v>LUTHER</v>
      </c>
      <c r="AP23" s="241"/>
    </row>
    <row r="24" spans="1:84" ht="16.2" thickBot="1" x14ac:dyDescent="0.3">
      <c r="A24" s="116"/>
      <c r="B24" s="117"/>
      <c r="C24" s="117"/>
      <c r="D24" s="117"/>
      <c r="E24" s="117"/>
      <c r="F24" s="117"/>
      <c r="G24" s="117"/>
      <c r="H24" s="117"/>
      <c r="I24" s="117"/>
      <c r="J24" s="217"/>
      <c r="K24" s="217"/>
      <c r="L24" s="218"/>
      <c r="M24" s="219"/>
      <c r="N24" s="220"/>
      <c r="O24" s="221"/>
      <c r="P24" s="222"/>
      <c r="Q24" s="123"/>
      <c r="R24" s="124"/>
      <c r="S24" s="223"/>
      <c r="T24" s="224"/>
      <c r="U24" s="127"/>
      <c r="V24" s="128"/>
      <c r="W24" s="225"/>
      <c r="X24" s="127"/>
      <c r="Y24" s="128"/>
      <c r="Z24" s="226"/>
      <c r="AA24" s="227"/>
      <c r="AB24" s="228"/>
      <c r="AC24" s="229"/>
      <c r="AD24" s="228"/>
      <c r="AE24" s="230"/>
      <c r="AF24" s="122"/>
      <c r="AG24" s="227"/>
      <c r="AH24" s="228"/>
      <c r="AI24" s="228"/>
      <c r="AJ24" s="231">
        <f>AJ22/AI22</f>
        <v>0.93074792243767313</v>
      </c>
      <c r="AK24" s="228"/>
      <c r="AL24" s="22"/>
      <c r="AM24" s="22"/>
      <c r="AN24" s="22"/>
      <c r="AP24" s="13"/>
    </row>
    <row r="25" spans="1:84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107" t="s">
        <v>153</v>
      </c>
      <c r="O25" s="6">
        <f>SUM(O8:O24)</f>
        <v>482</v>
      </c>
      <c r="P25" s="110"/>
      <c r="Q25" s="135"/>
      <c r="R25" s="232"/>
      <c r="S25" s="107"/>
      <c r="T25" s="107"/>
      <c r="U25" s="6">
        <f>SUM(U8:U24)</f>
        <v>419</v>
      </c>
      <c r="V25" s="107"/>
      <c r="W25" s="135"/>
      <c r="X25" s="6">
        <f>SUM(X8:X24)</f>
        <v>447</v>
      </c>
      <c r="Y25" s="107"/>
      <c r="Z25" s="107">
        <f>O25+U25+X25</f>
        <v>1348</v>
      </c>
      <c r="AA25" s="107"/>
      <c r="AB25" s="107" t="s">
        <v>152</v>
      </c>
      <c r="AC25" s="136"/>
      <c r="AD25" s="22"/>
      <c r="AE25" s="107"/>
      <c r="AF25" s="107"/>
      <c r="AG25" s="6"/>
      <c r="AH25" s="6"/>
      <c r="AI25" s="6"/>
      <c r="AJ25" s="6"/>
      <c r="AK25" s="6"/>
      <c r="AO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</row>
    <row r="26" spans="1:84" x14ac:dyDescent="0.25">
      <c r="A26" s="4" t="s">
        <v>86</v>
      </c>
      <c r="B26" s="4" t="s">
        <v>87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 t="s">
        <v>151</v>
      </c>
      <c r="O26" s="137">
        <v>16</v>
      </c>
      <c r="P26" s="4"/>
      <c r="U26" s="233">
        <v>16</v>
      </c>
      <c r="W26" s="6"/>
      <c r="X26" s="233">
        <v>16</v>
      </c>
      <c r="Z26" s="107">
        <f>O26+U26+X26</f>
        <v>48</v>
      </c>
      <c r="AB26" s="4" t="s">
        <v>151</v>
      </c>
      <c r="AE26" s="13"/>
      <c r="AF26" s="22"/>
      <c r="AG26" s="39" t="s">
        <v>88</v>
      </c>
      <c r="AH26" s="39"/>
      <c r="AI26" s="39"/>
      <c r="AJ26" s="39"/>
      <c r="AK26" s="39"/>
      <c r="AL26" s="110"/>
      <c r="AM26" s="110"/>
      <c r="AN26" s="110"/>
      <c r="AO26" s="13"/>
    </row>
    <row r="27" spans="1:84" ht="13.8" thickBot="1" x14ac:dyDescent="0.3">
      <c r="A27" s="4" t="s">
        <v>89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 t="s">
        <v>150</v>
      </c>
      <c r="O27" s="234">
        <f>O25/O26</f>
        <v>30.125</v>
      </c>
      <c r="P27" s="4"/>
      <c r="U27" s="234">
        <f>U25/U26</f>
        <v>26.1875</v>
      </c>
      <c r="W27" s="6"/>
      <c r="X27" s="234">
        <f>X25/X26</f>
        <v>27.9375</v>
      </c>
      <c r="Z27" s="235">
        <f>Z25/Z26</f>
        <v>28.083333333333332</v>
      </c>
      <c r="AB27" s="4" t="s">
        <v>149</v>
      </c>
      <c r="AE27" s="13"/>
      <c r="AF27" s="22"/>
      <c r="AG27" s="39" t="s">
        <v>90</v>
      </c>
      <c r="AH27" s="39"/>
      <c r="AI27" s="39"/>
      <c r="AJ27" s="39"/>
      <c r="AK27" s="39"/>
      <c r="AL27" s="110"/>
      <c r="AM27" s="110"/>
      <c r="AN27" s="110"/>
      <c r="AO27" s="13"/>
    </row>
    <row r="28" spans="1:84" ht="13.8" thickBot="1" x14ac:dyDescent="0.3">
      <c r="A28" s="137" t="s">
        <v>91</v>
      </c>
      <c r="B28" s="4"/>
      <c r="C28" s="4"/>
      <c r="D28" s="138" t="s">
        <v>92</v>
      </c>
      <c r="E28" s="139"/>
      <c r="F28" s="21">
        <v>2</v>
      </c>
      <c r="G28" s="140" t="s">
        <v>93</v>
      </c>
      <c r="H28" s="6"/>
      <c r="I28" s="6"/>
      <c r="Q28" s="6"/>
      <c r="R28" s="6"/>
      <c r="S28" s="6"/>
      <c r="T28" s="6"/>
      <c r="U28" s="6"/>
      <c r="W28" s="6"/>
      <c r="Z28" s="236">
        <f>Z27*3</f>
        <v>84.25</v>
      </c>
      <c r="AB28" s="4" t="s">
        <v>148</v>
      </c>
      <c r="AE28" s="13"/>
      <c r="AF28" s="22"/>
      <c r="AG28" s="39" t="s">
        <v>94</v>
      </c>
      <c r="AH28" s="39"/>
      <c r="AI28" s="39"/>
      <c r="AJ28" s="39"/>
      <c r="AK28" s="39"/>
      <c r="AL28" s="110"/>
      <c r="AM28" s="110"/>
      <c r="AN28" s="110"/>
      <c r="AO28" s="13"/>
    </row>
    <row r="29" spans="1:84" x14ac:dyDescent="0.25">
      <c r="A29" s="137" t="s">
        <v>95</v>
      </c>
      <c r="B29" s="4"/>
      <c r="C29" s="4"/>
      <c r="D29" s="138" t="s">
        <v>92</v>
      </c>
      <c r="E29" s="4"/>
      <c r="F29" s="21">
        <v>1</v>
      </c>
      <c r="G29" s="137" t="s">
        <v>96</v>
      </c>
      <c r="W29" s="6"/>
    </row>
    <row r="30" spans="1:84" ht="13.8" thickBot="1" x14ac:dyDescent="0.3">
      <c r="A30" s="137"/>
      <c r="B30" s="4"/>
      <c r="C30" s="4"/>
      <c r="D30" s="138"/>
      <c r="E30" s="4"/>
      <c r="F30" s="21"/>
      <c r="G30" s="137"/>
      <c r="W30" s="6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84" x14ac:dyDescent="0.25">
      <c r="A31" s="4" t="s">
        <v>97</v>
      </c>
      <c r="B31" s="4"/>
      <c r="C31" s="4"/>
      <c r="D31" s="4"/>
      <c r="E31" s="4"/>
      <c r="F31" s="4"/>
      <c r="G31" s="4"/>
      <c r="H31" s="4"/>
      <c r="I31" s="4"/>
      <c r="S31" s="141" t="s">
        <v>98</v>
      </c>
      <c r="T31" s="41"/>
      <c r="U31" s="41"/>
      <c r="V31" s="8"/>
      <c r="W31" s="41" t="s">
        <v>99</v>
      </c>
      <c r="X31" s="41"/>
      <c r="Y31" s="14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84" x14ac:dyDescent="0.25">
      <c r="A32" s="2" t="s">
        <v>91</v>
      </c>
      <c r="D32" s="143" t="s">
        <v>92</v>
      </c>
      <c r="F32" s="144">
        <v>4</v>
      </c>
      <c r="G32" s="2" t="s">
        <v>100</v>
      </c>
      <c r="M32" s="2" t="s">
        <v>101</v>
      </c>
      <c r="N32" s="2" t="s">
        <v>102</v>
      </c>
      <c r="O32" s="144">
        <v>4</v>
      </c>
      <c r="P32" s="2" t="s">
        <v>100</v>
      </c>
      <c r="S32" s="145"/>
      <c r="T32" s="39"/>
      <c r="U32" s="39"/>
      <c r="V32" s="39"/>
      <c r="W32" s="39"/>
      <c r="X32" s="39" t="s">
        <v>103</v>
      </c>
      <c r="Y32" s="146"/>
      <c r="AC32" s="110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2" x14ac:dyDescent="0.25">
      <c r="A33" s="2" t="s">
        <v>95</v>
      </c>
      <c r="D33" s="143" t="s">
        <v>92</v>
      </c>
      <c r="F33" s="144">
        <v>3</v>
      </c>
      <c r="G33" s="2" t="s">
        <v>100</v>
      </c>
      <c r="M33" s="147" t="s">
        <v>104</v>
      </c>
      <c r="N33" s="2" t="s">
        <v>102</v>
      </c>
      <c r="O33" s="144">
        <v>3</v>
      </c>
      <c r="P33" s="2" t="s">
        <v>100</v>
      </c>
      <c r="S33" s="148">
        <v>1995</v>
      </c>
      <c r="T33" s="13" t="s">
        <v>105</v>
      </c>
      <c r="U33" s="13"/>
      <c r="V33" s="13"/>
      <c r="W33" s="13" t="s">
        <v>106</v>
      </c>
      <c r="X33" s="149">
        <v>21.3</v>
      </c>
      <c r="Y33" s="150" t="s">
        <v>107</v>
      </c>
      <c r="AC33" s="110"/>
      <c r="AD33" s="110"/>
      <c r="AE33" s="110"/>
      <c r="AF33" s="110"/>
      <c r="AG33" s="151"/>
      <c r="AH33" s="151"/>
      <c r="AI33" s="151"/>
      <c r="AJ33" s="151"/>
      <c r="AK33" s="22"/>
      <c r="AL33" s="22"/>
      <c r="AM33" s="22"/>
      <c r="AN33" s="22"/>
      <c r="AO33" s="22"/>
    </row>
    <row r="34" spans="1:42" ht="15.6" x14ac:dyDescent="0.25">
      <c r="A34" s="2" t="s">
        <v>108</v>
      </c>
      <c r="D34" s="143" t="s">
        <v>92</v>
      </c>
      <c r="F34" s="144">
        <v>2</v>
      </c>
      <c r="G34" s="2" t="s">
        <v>100</v>
      </c>
      <c r="M34" s="2" t="s">
        <v>109</v>
      </c>
      <c r="N34" s="2" t="s">
        <v>102</v>
      </c>
      <c r="O34" s="144">
        <v>2</v>
      </c>
      <c r="P34" s="2" t="s">
        <v>100</v>
      </c>
      <c r="S34" s="148">
        <v>1996</v>
      </c>
      <c r="T34" s="13" t="s">
        <v>110</v>
      </c>
      <c r="U34" s="13"/>
      <c r="V34" s="13"/>
      <c r="W34" s="13" t="s">
        <v>111</v>
      </c>
      <c r="X34" s="149">
        <v>25.5</v>
      </c>
      <c r="Y34" s="152" t="s">
        <v>112</v>
      </c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153"/>
      <c r="AP34" s="13"/>
    </row>
    <row r="35" spans="1:42" ht="15.6" x14ac:dyDescent="0.25">
      <c r="A35" s="2" t="s">
        <v>113</v>
      </c>
      <c r="D35" s="143" t="s">
        <v>92</v>
      </c>
      <c r="F35" s="144">
        <v>1</v>
      </c>
      <c r="G35" s="2" t="s">
        <v>114</v>
      </c>
      <c r="H35" s="143"/>
      <c r="I35" s="143"/>
      <c r="M35" s="2" t="s">
        <v>115</v>
      </c>
      <c r="N35" s="2" t="s">
        <v>102</v>
      </c>
      <c r="O35" s="144">
        <v>1</v>
      </c>
      <c r="P35" s="2" t="s">
        <v>114</v>
      </c>
      <c r="S35" s="148">
        <v>1997</v>
      </c>
      <c r="T35" s="13" t="s">
        <v>116</v>
      </c>
      <c r="U35" s="13"/>
      <c r="V35" s="13"/>
      <c r="W35" s="13" t="s">
        <v>117</v>
      </c>
      <c r="X35" s="149">
        <v>17.3</v>
      </c>
      <c r="Y35" s="152" t="s">
        <v>118</v>
      </c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153"/>
      <c r="AP35" s="13"/>
    </row>
    <row r="36" spans="1:42" ht="15.6" x14ac:dyDescent="0.25">
      <c r="F36" s="143"/>
      <c r="G36" s="143"/>
      <c r="H36" s="143"/>
      <c r="I36" s="143"/>
      <c r="O36" s="144"/>
      <c r="S36" s="148">
        <v>1998</v>
      </c>
      <c r="T36" s="13" t="s">
        <v>119</v>
      </c>
      <c r="U36" s="13"/>
      <c r="V36" s="13"/>
      <c r="W36" s="13" t="s">
        <v>120</v>
      </c>
      <c r="X36" s="149">
        <v>11</v>
      </c>
      <c r="Y36" s="152" t="s">
        <v>121</v>
      </c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153"/>
      <c r="AP36" s="13"/>
    </row>
    <row r="37" spans="1:42" ht="15.6" x14ac:dyDescent="0.25">
      <c r="F37" s="143"/>
      <c r="G37" s="143"/>
      <c r="H37" s="143"/>
      <c r="I37" s="143"/>
      <c r="M37" s="2" t="s">
        <v>122</v>
      </c>
      <c r="N37" s="2" t="s">
        <v>123</v>
      </c>
      <c r="O37" s="144">
        <v>1</v>
      </c>
      <c r="P37" s="147" t="s">
        <v>114</v>
      </c>
      <c r="S37" s="148">
        <v>1999</v>
      </c>
      <c r="T37" s="13" t="s">
        <v>124</v>
      </c>
      <c r="U37" s="13"/>
      <c r="V37" s="13"/>
      <c r="W37" s="13" t="s">
        <v>125</v>
      </c>
      <c r="X37" s="149">
        <v>15</v>
      </c>
      <c r="Y37" s="152" t="s">
        <v>121</v>
      </c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153"/>
      <c r="AP37" s="13"/>
    </row>
    <row r="38" spans="1:42" ht="15.6" x14ac:dyDescent="0.25">
      <c r="A38" s="4" t="s">
        <v>126</v>
      </c>
      <c r="B38" s="4"/>
      <c r="C38" s="4"/>
      <c r="D38" s="4"/>
      <c r="M38" s="2" t="s">
        <v>127</v>
      </c>
      <c r="N38" s="2" t="s">
        <v>128</v>
      </c>
      <c r="S38" s="148">
        <v>2000</v>
      </c>
      <c r="T38" s="13" t="s">
        <v>129</v>
      </c>
      <c r="U38" s="13"/>
      <c r="V38" s="13"/>
      <c r="W38" s="13" t="s">
        <v>130</v>
      </c>
      <c r="X38" s="149">
        <v>19</v>
      </c>
      <c r="Y38" s="152" t="s">
        <v>131</v>
      </c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153"/>
      <c r="AP38" s="13"/>
    </row>
    <row r="39" spans="1:42" ht="15.6" x14ac:dyDescent="0.25">
      <c r="A39" s="2" t="s">
        <v>132</v>
      </c>
      <c r="D39" s="2" t="s">
        <v>133</v>
      </c>
      <c r="E39" s="147"/>
      <c r="F39" s="136">
        <v>2</v>
      </c>
      <c r="G39" s="6" t="s">
        <v>134</v>
      </c>
      <c r="H39" s="6"/>
      <c r="I39" s="6"/>
      <c r="S39" s="148">
        <v>2001</v>
      </c>
      <c r="T39" s="13" t="s">
        <v>135</v>
      </c>
      <c r="U39" s="13"/>
      <c r="V39" s="13"/>
      <c r="W39" s="13" t="s">
        <v>136</v>
      </c>
      <c r="X39" s="149">
        <v>23</v>
      </c>
      <c r="Y39" s="152" t="s">
        <v>137</v>
      </c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87"/>
      <c r="AP39" s="13"/>
    </row>
    <row r="40" spans="1:42" ht="15.6" x14ac:dyDescent="0.25">
      <c r="A40" s="2" t="s">
        <v>138</v>
      </c>
      <c r="H40" s="147"/>
      <c r="I40" s="147"/>
      <c r="S40" s="154">
        <v>2002</v>
      </c>
      <c r="T40" s="155" t="s">
        <v>139</v>
      </c>
      <c r="U40" s="13"/>
      <c r="V40" s="13"/>
      <c r="W40" s="155" t="s">
        <v>140</v>
      </c>
      <c r="X40" s="149">
        <v>9.3000000000000007</v>
      </c>
      <c r="Y40" s="156" t="s">
        <v>131</v>
      </c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153"/>
      <c r="AP40" s="13"/>
    </row>
    <row r="41" spans="1:42" ht="15.6" x14ac:dyDescent="0.25">
      <c r="S41" s="154">
        <v>2003</v>
      </c>
      <c r="T41" s="155" t="s">
        <v>141</v>
      </c>
      <c r="U41" s="155"/>
      <c r="V41" s="155"/>
      <c r="W41" s="155" t="s">
        <v>142</v>
      </c>
      <c r="X41" s="157">
        <v>14.7</v>
      </c>
      <c r="Y41" s="156" t="s">
        <v>143</v>
      </c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153"/>
      <c r="AP41" s="13"/>
    </row>
    <row r="42" spans="1:42" ht="16.2" thickBot="1" x14ac:dyDescent="0.3">
      <c r="A42" s="4" t="s">
        <v>144</v>
      </c>
      <c r="B42" s="4"/>
      <c r="C42" s="4"/>
      <c r="D42" s="143" t="s">
        <v>92</v>
      </c>
      <c r="E42" s="143"/>
      <c r="F42" s="136">
        <v>1</v>
      </c>
      <c r="G42" s="6" t="s">
        <v>145</v>
      </c>
      <c r="H42" s="6"/>
      <c r="I42" s="6"/>
      <c r="J42" s="6"/>
      <c r="K42" s="6"/>
      <c r="L42" s="6"/>
      <c r="S42" s="158">
        <v>2004</v>
      </c>
      <c r="T42" s="114" t="s">
        <v>146</v>
      </c>
      <c r="U42" s="114"/>
      <c r="V42" s="114"/>
      <c r="W42" s="128" t="s">
        <v>111</v>
      </c>
      <c r="X42" s="159">
        <v>22</v>
      </c>
      <c r="Y42" s="160" t="s">
        <v>147</v>
      </c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153"/>
      <c r="AP42" s="13"/>
    </row>
    <row r="43" spans="1:42" ht="15.6" x14ac:dyDescent="0.25">
      <c r="W43" s="6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153"/>
      <c r="AP43" s="13"/>
    </row>
    <row r="44" spans="1:42" ht="15.6" x14ac:dyDescent="0.25">
      <c r="W44" s="6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153"/>
      <c r="AP44" s="13"/>
    </row>
    <row r="45" spans="1:42" ht="15.6" x14ac:dyDescent="0.25"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153"/>
      <c r="AP45" s="13"/>
    </row>
    <row r="46" spans="1:42" ht="15.6" x14ac:dyDescent="0.25"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153"/>
      <c r="AP46" s="13"/>
    </row>
    <row r="47" spans="1:42" x14ac:dyDescent="0.25"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2" x14ac:dyDescent="0.25"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29:41" x14ac:dyDescent="0.25">
      <c r="AC49" s="110"/>
      <c r="AD49" s="110"/>
      <c r="AE49" s="110"/>
      <c r="AF49" s="110"/>
      <c r="AG49" s="110"/>
      <c r="AH49" s="110"/>
      <c r="AI49" s="110"/>
      <c r="AJ49" s="110"/>
      <c r="AK49" s="22"/>
      <c r="AL49" s="22"/>
      <c r="AM49" s="22"/>
      <c r="AN49" s="22"/>
      <c r="AO49" s="22"/>
    </row>
    <row r="50" spans="29:41" x14ac:dyDescent="0.25">
      <c r="AC50" s="110"/>
      <c r="AD50" s="110"/>
      <c r="AE50" s="110"/>
      <c r="AF50" s="110"/>
      <c r="AG50" s="110"/>
      <c r="AH50" s="110"/>
      <c r="AI50" s="110"/>
      <c r="AJ50" s="110"/>
      <c r="AK50" s="22"/>
      <c r="AL50" s="22"/>
      <c r="AM50" s="22"/>
      <c r="AN50" s="22"/>
      <c r="AO50" s="22"/>
    </row>
    <row r="51" spans="29:41" x14ac:dyDescent="0.25">
      <c r="AC51" s="110"/>
      <c r="AD51" s="110"/>
      <c r="AE51" s="110"/>
      <c r="AF51" s="110"/>
      <c r="AG51" s="110"/>
      <c r="AH51" s="110"/>
      <c r="AI51" s="110"/>
      <c r="AJ51" s="110"/>
      <c r="AK51" s="22"/>
      <c r="AL51" s="22"/>
      <c r="AM51" s="22"/>
      <c r="AN51" s="22"/>
      <c r="AO51" s="22"/>
    </row>
    <row r="52" spans="29:41" x14ac:dyDescent="0.25"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29:41" x14ac:dyDescent="0.25"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29:41" x14ac:dyDescent="0.25"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29:41" x14ac:dyDescent="0.25"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29:41" x14ac:dyDescent="0.25"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</sheetData>
  <mergeCells count="3">
    <mergeCell ref="L7:M7"/>
    <mergeCell ref="A5:J5"/>
    <mergeCell ref="AG4:AJ4"/>
  </mergeCells>
  <printOptions horizontalCentered="1" gridLines="1"/>
  <pageMargins left="0.74803149606299213" right="0.74803149606299213" top="0.78740157480314965" bottom="0.39370078740157483" header="0.51181102362204722" footer="0.51181102362204722"/>
  <pageSetup paperSize="9" scale="4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A1:CH56"/>
  <sheetViews>
    <sheetView showGridLines="0" zoomScale="75" workbookViewId="0"/>
  </sheetViews>
  <sheetFormatPr defaultRowHeight="13.2" x14ac:dyDescent="0.25"/>
  <cols>
    <col min="1" max="1" width="5.88671875" style="2" customWidth="1"/>
    <col min="2" max="2" width="7.44140625" style="2" customWidth="1"/>
    <col min="3" max="3" width="5.5546875" style="2" customWidth="1"/>
    <col min="4" max="4" width="5.6640625" style="2" customWidth="1"/>
    <col min="5" max="5" width="4.6640625" style="2" customWidth="1"/>
    <col min="6" max="6" width="6.33203125" style="2" customWidth="1"/>
    <col min="7" max="7" width="7.109375" style="2" customWidth="1"/>
    <col min="8" max="9" width="6.109375" style="2" customWidth="1"/>
    <col min="10" max="11" width="6.5546875" style="2" customWidth="1"/>
    <col min="12" max="12" width="4.44140625" style="2" customWidth="1"/>
    <col min="13" max="13" width="15.44140625" style="2" customWidth="1"/>
    <col min="14" max="14" width="7.109375" style="2" customWidth="1"/>
    <col min="15" max="15" width="15.6640625" style="2" customWidth="1"/>
    <col min="16" max="16" width="8.44140625" style="2" customWidth="1"/>
    <col min="17" max="17" width="9.33203125" style="2" customWidth="1"/>
    <col min="18" max="18" width="7.6640625" style="2" customWidth="1"/>
    <col min="19" max="19" width="11" style="2" customWidth="1"/>
    <col min="20" max="20" width="10" style="2" customWidth="1"/>
    <col min="21" max="21" width="14.6640625" style="2" customWidth="1"/>
    <col min="22" max="22" width="7.33203125" style="2" customWidth="1"/>
    <col min="23" max="23" width="11" style="2" customWidth="1"/>
    <col min="24" max="24" width="15.6640625" style="2" customWidth="1"/>
    <col min="25" max="25" width="7.109375" style="2" customWidth="1"/>
    <col min="26" max="26" width="11" style="2" customWidth="1"/>
    <col min="27" max="27" width="3.109375" style="2" customWidth="1"/>
    <col min="28" max="28" width="8" style="2" customWidth="1"/>
    <col min="29" max="29" width="8.88671875" style="2"/>
    <col min="30" max="30" width="13.109375" style="2" customWidth="1"/>
    <col min="31" max="31" width="8.5546875" style="2" customWidth="1"/>
    <col min="32" max="32" width="8.5546875" style="6" customWidth="1"/>
    <col min="33" max="37" width="6.88671875" style="2" customWidth="1"/>
    <col min="38" max="38" width="7.5546875" style="2" customWidth="1"/>
    <col min="39" max="39" width="9.33203125" style="2" customWidth="1"/>
    <col min="40" max="41" width="12.6640625" style="6" customWidth="1"/>
    <col min="42" max="42" width="14.33203125" style="2" customWidth="1"/>
    <col min="43" max="48" width="8.88671875" style="2"/>
    <col min="49" max="49" width="16.109375" style="2" customWidth="1"/>
    <col min="50" max="16384" width="8.88671875" style="2"/>
  </cols>
  <sheetData>
    <row r="1" spans="1:44" ht="18" thickBot="1" x14ac:dyDescent="0.3">
      <c r="A1" s="1" t="s">
        <v>0</v>
      </c>
      <c r="M1" s="1" t="s">
        <v>1</v>
      </c>
      <c r="N1" s="1"/>
      <c r="O1" s="3">
        <v>2005</v>
      </c>
      <c r="Q1" s="4"/>
      <c r="R1" s="4"/>
      <c r="T1" s="161" t="s">
        <v>177</v>
      </c>
      <c r="U1" s="162"/>
      <c r="V1" s="162"/>
      <c r="W1" s="163"/>
      <c r="X1" s="164"/>
      <c r="Y1" s="165"/>
      <c r="Z1" s="166"/>
      <c r="AG1" s="167" t="s">
        <v>176</v>
      </c>
      <c r="AH1" s="167"/>
      <c r="AI1" s="167"/>
      <c r="AJ1" s="167"/>
      <c r="AK1" s="167"/>
      <c r="AL1" s="167"/>
    </row>
    <row r="2" spans="1:44" x14ac:dyDescent="0.25">
      <c r="A2" s="4"/>
      <c r="Q2" s="4"/>
      <c r="R2" s="4"/>
      <c r="Z2" s="6"/>
      <c r="AG2" s="167" t="s">
        <v>175</v>
      </c>
      <c r="AH2" s="167"/>
      <c r="AI2" s="167"/>
      <c r="AJ2" s="167"/>
      <c r="AK2" s="167"/>
      <c r="AL2" s="167"/>
      <c r="AM2" s="6"/>
    </row>
    <row r="3" spans="1:44" ht="15.6" x14ac:dyDescent="0.25">
      <c r="A3" s="4"/>
      <c r="O3" s="10">
        <v>38504</v>
      </c>
      <c r="Q3" s="11" t="s">
        <v>3</v>
      </c>
      <c r="AG3" s="167" t="s">
        <v>174</v>
      </c>
      <c r="AH3" s="167"/>
      <c r="AI3" s="167"/>
      <c r="AJ3" s="167"/>
      <c r="AK3" s="167"/>
      <c r="AL3" s="167"/>
      <c r="AM3" s="6"/>
    </row>
    <row r="4" spans="1:44" x14ac:dyDescent="0.25">
      <c r="A4" s="4"/>
      <c r="P4" s="15"/>
      <c r="Q4" s="4"/>
      <c r="R4" s="4"/>
      <c r="U4" s="13"/>
      <c r="AE4" s="26" t="s">
        <v>167</v>
      </c>
      <c r="AF4" s="29"/>
      <c r="AG4" s="167" t="s">
        <v>173</v>
      </c>
      <c r="AH4" s="167"/>
      <c r="AJ4" s="168"/>
      <c r="AK4" s="168"/>
      <c r="AL4" s="168"/>
      <c r="AM4" s="6"/>
      <c r="AN4" s="29">
        <v>2006</v>
      </c>
      <c r="AO4" s="169" t="s">
        <v>172</v>
      </c>
      <c r="AR4" s="2" t="s">
        <v>172</v>
      </c>
    </row>
    <row r="5" spans="1:44" ht="13.8" thickBot="1" x14ac:dyDescent="0.3">
      <c r="A5" s="18" t="s">
        <v>7</v>
      </c>
      <c r="B5" s="18"/>
      <c r="C5" s="18"/>
      <c r="D5" s="18"/>
      <c r="E5" s="18"/>
      <c r="F5" s="18"/>
      <c r="G5" s="18"/>
      <c r="H5" s="18"/>
      <c r="I5" s="18"/>
      <c r="J5" s="18"/>
      <c r="K5" s="170" t="s">
        <v>165</v>
      </c>
      <c r="N5" s="19" t="s">
        <v>8</v>
      </c>
      <c r="O5" s="20">
        <v>38532</v>
      </c>
      <c r="R5" s="21" t="s">
        <v>9</v>
      </c>
      <c r="S5" s="22"/>
      <c r="T5" s="23"/>
      <c r="U5" s="20">
        <v>38533</v>
      </c>
      <c r="V5" s="6"/>
      <c r="X5" s="20">
        <v>38534</v>
      </c>
      <c r="Y5" s="6"/>
      <c r="AC5" s="6"/>
      <c r="AD5" s="171" t="s">
        <v>12</v>
      </c>
      <c r="AE5" s="26" t="s">
        <v>34</v>
      </c>
      <c r="AF5" s="29"/>
      <c r="AG5" s="172"/>
      <c r="AH5" s="173" t="s">
        <v>171</v>
      </c>
      <c r="AI5" s="167" t="s">
        <v>170</v>
      </c>
      <c r="AJ5" s="174" t="s">
        <v>164</v>
      </c>
      <c r="AK5" s="175" t="s">
        <v>163</v>
      </c>
      <c r="AL5" s="176" t="s">
        <v>162</v>
      </c>
      <c r="AM5" s="177" t="s">
        <v>161</v>
      </c>
      <c r="AN5" s="178">
        <v>0.5</v>
      </c>
      <c r="AO5" s="179" t="s">
        <v>10</v>
      </c>
      <c r="AR5" s="2" t="s">
        <v>10</v>
      </c>
    </row>
    <row r="6" spans="1:44" x14ac:dyDescent="0.25">
      <c r="A6" s="28" t="s">
        <v>13</v>
      </c>
      <c r="B6" s="28" t="s">
        <v>13</v>
      </c>
      <c r="C6" s="28" t="s">
        <v>13</v>
      </c>
      <c r="D6" s="28" t="s">
        <v>14</v>
      </c>
      <c r="E6" s="28" t="s">
        <v>14</v>
      </c>
      <c r="F6" s="28" t="s">
        <v>13</v>
      </c>
      <c r="G6" s="29" t="s">
        <v>13</v>
      </c>
      <c r="H6" s="29" t="s">
        <v>13</v>
      </c>
      <c r="I6" s="29" t="s">
        <v>13</v>
      </c>
      <c r="J6" s="29" t="s">
        <v>13</v>
      </c>
      <c r="K6" s="29" t="s">
        <v>160</v>
      </c>
      <c r="L6" s="30"/>
      <c r="M6" s="31"/>
      <c r="N6" s="32" t="s">
        <v>15</v>
      </c>
      <c r="O6" s="33" t="s">
        <v>16</v>
      </c>
      <c r="P6" s="29" t="s">
        <v>17</v>
      </c>
      <c r="Q6" s="6"/>
      <c r="R6" s="35" t="s">
        <v>18</v>
      </c>
      <c r="S6" s="36" t="s">
        <v>19</v>
      </c>
      <c r="T6" s="37"/>
      <c r="U6" s="33" t="s">
        <v>20</v>
      </c>
      <c r="V6" s="29" t="s">
        <v>17</v>
      </c>
      <c r="W6" s="26"/>
      <c r="X6" s="33" t="s">
        <v>21</v>
      </c>
      <c r="Y6" s="28"/>
      <c r="Z6" s="38" t="s">
        <v>22</v>
      </c>
      <c r="AA6" s="39"/>
      <c r="AB6" s="29" t="s">
        <v>17</v>
      </c>
      <c r="AC6" s="24" t="s">
        <v>169</v>
      </c>
      <c r="AD6" s="171" t="s">
        <v>27</v>
      </c>
      <c r="AE6" s="26" t="s">
        <v>159</v>
      </c>
      <c r="AF6" s="29"/>
      <c r="AG6" s="180" t="s">
        <v>158</v>
      </c>
      <c r="AH6" s="181" t="s">
        <v>168</v>
      </c>
      <c r="AI6" s="181" t="s">
        <v>34</v>
      </c>
      <c r="AJ6" s="26" t="s">
        <v>150</v>
      </c>
      <c r="AK6" s="182" t="s">
        <v>34</v>
      </c>
      <c r="AL6" s="183" t="s">
        <v>157</v>
      </c>
      <c r="AM6" s="24" t="s">
        <v>156</v>
      </c>
      <c r="AN6" s="29" t="s">
        <v>24</v>
      </c>
      <c r="AO6" s="179" t="s">
        <v>25</v>
      </c>
      <c r="AR6" s="2" t="s">
        <v>25</v>
      </c>
    </row>
    <row r="7" spans="1:44" x14ac:dyDescent="0.25">
      <c r="A7" s="43">
        <v>95</v>
      </c>
      <c r="B7" s="43">
        <v>96</v>
      </c>
      <c r="C7" s="43">
        <v>97</v>
      </c>
      <c r="D7" s="43">
        <v>98</v>
      </c>
      <c r="E7" s="43">
        <v>99</v>
      </c>
      <c r="F7" s="44">
        <v>2000</v>
      </c>
      <c r="G7" s="45">
        <v>2001</v>
      </c>
      <c r="H7" s="45">
        <v>2002</v>
      </c>
      <c r="I7" s="45">
        <v>2003</v>
      </c>
      <c r="J7" s="45">
        <v>2004</v>
      </c>
      <c r="K7" s="45">
        <v>2004</v>
      </c>
      <c r="L7" s="46" t="s">
        <v>30</v>
      </c>
      <c r="M7" s="47"/>
      <c r="N7" s="48" t="s">
        <v>31</v>
      </c>
      <c r="O7" s="49" t="s">
        <v>32</v>
      </c>
      <c r="P7" s="45" t="s">
        <v>33</v>
      </c>
      <c r="Q7" s="184" t="s">
        <v>34</v>
      </c>
      <c r="R7" s="51" t="s">
        <v>35</v>
      </c>
      <c r="S7" s="52" t="s">
        <v>33</v>
      </c>
      <c r="T7" s="48" t="s">
        <v>34</v>
      </c>
      <c r="U7" s="49" t="s">
        <v>36</v>
      </c>
      <c r="V7" s="45" t="s">
        <v>33</v>
      </c>
      <c r="W7" s="50" t="s">
        <v>34</v>
      </c>
      <c r="X7" s="49" t="s">
        <v>37</v>
      </c>
      <c r="Y7" s="43"/>
      <c r="Z7" s="53" t="s">
        <v>38</v>
      </c>
      <c r="AA7" s="54"/>
      <c r="AB7" s="45" t="s">
        <v>33</v>
      </c>
      <c r="AC7" s="55" t="s">
        <v>34</v>
      </c>
      <c r="AD7" s="185" t="s">
        <v>41</v>
      </c>
      <c r="AE7" s="50">
        <v>2006</v>
      </c>
      <c r="AF7" s="45"/>
      <c r="AG7" s="184" t="s">
        <v>155</v>
      </c>
      <c r="AH7" s="186" t="s">
        <v>10</v>
      </c>
      <c r="AI7" s="186" t="s">
        <v>10</v>
      </c>
      <c r="AJ7" s="50" t="s">
        <v>10</v>
      </c>
      <c r="AK7" s="187" t="s">
        <v>10</v>
      </c>
      <c r="AL7" s="188">
        <v>28</v>
      </c>
      <c r="AM7" s="55" t="s">
        <v>154</v>
      </c>
      <c r="AN7" s="45" t="s">
        <v>39</v>
      </c>
      <c r="AO7" s="189">
        <v>2006</v>
      </c>
      <c r="AR7" s="2">
        <v>2006</v>
      </c>
    </row>
    <row r="8" spans="1:44" ht="15.6" x14ac:dyDescent="0.25">
      <c r="A8" s="61"/>
      <c r="B8" s="61"/>
      <c r="C8" s="61"/>
      <c r="D8" s="61"/>
      <c r="E8" s="61">
        <v>15</v>
      </c>
      <c r="F8" s="61">
        <v>13</v>
      </c>
      <c r="G8" s="61">
        <v>17</v>
      </c>
      <c r="H8" s="61">
        <v>17</v>
      </c>
      <c r="I8" s="61">
        <v>13</v>
      </c>
      <c r="J8" s="62">
        <v>15</v>
      </c>
      <c r="K8" s="190">
        <f>15+2</f>
        <v>17</v>
      </c>
      <c r="L8" s="63" t="s">
        <v>46</v>
      </c>
      <c r="M8" s="64" t="s">
        <v>47</v>
      </c>
      <c r="N8" s="65">
        <v>17</v>
      </c>
      <c r="O8" s="66">
        <v>31</v>
      </c>
      <c r="P8" s="67"/>
      <c r="Q8" s="191">
        <f t="shared" ref="Q8:Q13" si="0">N8+P8</f>
        <v>17</v>
      </c>
      <c r="R8" s="69" t="s">
        <v>48</v>
      </c>
      <c r="S8" s="70"/>
      <c r="T8" s="71">
        <f t="shared" ref="T8:T23" si="1">Q8+S8</f>
        <v>17</v>
      </c>
      <c r="U8" s="66">
        <v>29</v>
      </c>
      <c r="V8" s="73">
        <v>-2</v>
      </c>
      <c r="W8" s="68">
        <f>T8+V8</f>
        <v>15</v>
      </c>
      <c r="X8" s="66">
        <v>34</v>
      </c>
      <c r="Y8" s="75"/>
      <c r="Z8" s="96">
        <f t="shared" ref="Z8:Z23" si="2">O8+U8+X8</f>
        <v>94</v>
      </c>
      <c r="AA8" s="13">
        <v>1</v>
      </c>
      <c r="AB8" s="77">
        <v>-3</v>
      </c>
      <c r="AC8" s="78">
        <f t="shared" ref="AC8:AC13" si="3">W8+AB8</f>
        <v>12</v>
      </c>
      <c r="AD8" s="192">
        <v>-2</v>
      </c>
      <c r="AE8" s="193">
        <f t="shared" ref="AE8:AE23" si="4">AC8+AD8</f>
        <v>10</v>
      </c>
      <c r="AF8" s="67"/>
      <c r="AG8" s="194">
        <f t="shared" ref="AG8:AG23" si="5">SUM($Z$28-Z8)/3</f>
        <v>-3.25</v>
      </c>
      <c r="AH8" s="195">
        <f t="shared" ref="AH8:AH23" si="6">K8</f>
        <v>17</v>
      </c>
      <c r="AI8" s="195">
        <f t="shared" ref="AI8:AI23" si="7">AG8+AH8</f>
        <v>13.75</v>
      </c>
      <c r="AJ8" s="196">
        <f t="shared" ref="AJ8:AJ23" si="8">SUM(N8+T8+W8)/3</f>
        <v>16.333333333333332</v>
      </c>
      <c r="AK8" s="197">
        <f t="shared" ref="AK8:AK23" si="9">AG8+AJ8</f>
        <v>13.083333333333332</v>
      </c>
      <c r="AL8" s="198">
        <f t="shared" ref="AL8:AL21" si="10">AK8*$AL$24</f>
        <v>12.177285318559555</v>
      </c>
      <c r="AM8" s="78">
        <f t="shared" ref="AM8:AM23" si="11">AC8</f>
        <v>12</v>
      </c>
      <c r="AN8" s="79">
        <f t="shared" ref="AN8:AN23" si="12">SUM(AL8-AM8)/2</f>
        <v>8.8642659279777547E-2</v>
      </c>
      <c r="AO8" s="199">
        <f t="shared" ref="AO8:AO23" si="13">AM8+AN8</f>
        <v>12.088642659279778</v>
      </c>
      <c r="AP8" s="87" t="str">
        <f t="shared" ref="AP8:AP23" si="14">M8</f>
        <v>COLTON</v>
      </c>
      <c r="AQ8" s="13"/>
      <c r="AR8" s="200">
        <v>12.541666666666666</v>
      </c>
    </row>
    <row r="9" spans="1:44" ht="15.6" x14ac:dyDescent="0.25">
      <c r="A9" s="61"/>
      <c r="B9" s="88">
        <v>22</v>
      </c>
      <c r="C9" s="61">
        <v>19</v>
      </c>
      <c r="D9" s="61">
        <v>16</v>
      </c>
      <c r="E9" s="61">
        <v>15</v>
      </c>
      <c r="F9" s="61">
        <v>13</v>
      </c>
      <c r="G9" s="61">
        <v>11</v>
      </c>
      <c r="H9" s="61"/>
      <c r="I9" s="61"/>
      <c r="J9" s="61">
        <v>19</v>
      </c>
      <c r="K9" s="201">
        <v>19.3</v>
      </c>
      <c r="L9" s="63" t="s">
        <v>49</v>
      </c>
      <c r="M9" s="64" t="s">
        <v>50</v>
      </c>
      <c r="N9" s="89">
        <v>19</v>
      </c>
      <c r="O9" s="66">
        <v>35</v>
      </c>
      <c r="P9" s="67">
        <v>-3</v>
      </c>
      <c r="Q9" s="191">
        <f t="shared" si="0"/>
        <v>16</v>
      </c>
      <c r="R9" s="69" t="s">
        <v>48</v>
      </c>
      <c r="S9" s="70"/>
      <c r="T9" s="71">
        <f t="shared" si="1"/>
        <v>16</v>
      </c>
      <c r="U9" s="66">
        <v>29</v>
      </c>
      <c r="V9" s="73">
        <v>-1</v>
      </c>
      <c r="W9" s="68">
        <f>T9+V9</f>
        <v>15</v>
      </c>
      <c r="X9" s="66">
        <v>29</v>
      </c>
      <c r="Y9" s="4"/>
      <c r="Z9" s="96">
        <f t="shared" si="2"/>
        <v>93</v>
      </c>
      <c r="AA9" s="13">
        <v>2</v>
      </c>
      <c r="AB9" s="77"/>
      <c r="AC9" s="78">
        <f t="shared" si="3"/>
        <v>15</v>
      </c>
      <c r="AD9" s="192">
        <v>-1</v>
      </c>
      <c r="AE9" s="193">
        <f t="shared" si="4"/>
        <v>14</v>
      </c>
      <c r="AF9" s="67"/>
      <c r="AG9" s="202">
        <f t="shared" si="5"/>
        <v>-2.9166666666666665</v>
      </c>
      <c r="AH9" s="195">
        <f t="shared" si="6"/>
        <v>19.3</v>
      </c>
      <c r="AI9" s="195">
        <f t="shared" si="7"/>
        <v>16.383333333333333</v>
      </c>
      <c r="AJ9" s="196">
        <f t="shared" si="8"/>
        <v>16.666666666666668</v>
      </c>
      <c r="AK9" s="197">
        <f t="shared" si="9"/>
        <v>13.750000000000002</v>
      </c>
      <c r="AL9" s="198">
        <f t="shared" si="10"/>
        <v>12.797783933518007</v>
      </c>
      <c r="AM9" s="78">
        <f t="shared" si="11"/>
        <v>15</v>
      </c>
      <c r="AN9" s="79">
        <f t="shared" si="12"/>
        <v>-1.1011080332409966</v>
      </c>
      <c r="AO9" s="199">
        <f t="shared" si="13"/>
        <v>13.898891966759003</v>
      </c>
      <c r="AP9" s="87" t="str">
        <f t="shared" si="14"/>
        <v>ENTWISLE</v>
      </c>
      <c r="AQ9" s="13"/>
      <c r="AR9" s="200">
        <v>14.375</v>
      </c>
    </row>
    <row r="10" spans="1:44" ht="15.6" x14ac:dyDescent="0.25">
      <c r="A10" s="61">
        <v>27</v>
      </c>
      <c r="B10" s="61">
        <v>23</v>
      </c>
      <c r="C10" s="61">
        <v>21</v>
      </c>
      <c r="D10" s="61">
        <v>21</v>
      </c>
      <c r="E10" s="61">
        <v>23</v>
      </c>
      <c r="F10" s="61">
        <v>17</v>
      </c>
      <c r="G10" s="61">
        <v>14</v>
      </c>
      <c r="H10" s="61">
        <v>20</v>
      </c>
      <c r="I10" s="61">
        <v>23</v>
      </c>
      <c r="J10" s="62">
        <v>23</v>
      </c>
      <c r="K10" s="62">
        <f>23.4-2</f>
        <v>21.4</v>
      </c>
      <c r="L10" s="63" t="s">
        <v>51</v>
      </c>
      <c r="M10" s="64" t="s">
        <v>52</v>
      </c>
      <c r="N10" s="89">
        <v>21</v>
      </c>
      <c r="O10" s="66">
        <v>30</v>
      </c>
      <c r="P10" s="73"/>
      <c r="Q10" s="191">
        <f t="shared" si="0"/>
        <v>21</v>
      </c>
      <c r="R10" s="69" t="s">
        <v>53</v>
      </c>
      <c r="S10" s="70"/>
      <c r="T10" s="71">
        <f t="shared" si="1"/>
        <v>21</v>
      </c>
      <c r="U10" s="66">
        <v>34</v>
      </c>
      <c r="V10" s="73">
        <v>-4</v>
      </c>
      <c r="W10" s="68">
        <f>T10+V10</f>
        <v>17</v>
      </c>
      <c r="X10" s="66">
        <v>29</v>
      </c>
      <c r="Y10" s="4"/>
      <c r="Z10" s="96">
        <f t="shared" si="2"/>
        <v>93</v>
      </c>
      <c r="AA10" s="13">
        <v>3</v>
      </c>
      <c r="AB10" s="77"/>
      <c r="AC10" s="78">
        <f t="shared" si="3"/>
        <v>17</v>
      </c>
      <c r="AD10" s="193">
        <v>2</v>
      </c>
      <c r="AE10" s="193">
        <f t="shared" si="4"/>
        <v>19</v>
      </c>
      <c r="AF10" s="67"/>
      <c r="AG10" s="202">
        <f t="shared" si="5"/>
        <v>-2.9166666666666665</v>
      </c>
      <c r="AH10" s="195">
        <f t="shared" si="6"/>
        <v>21.4</v>
      </c>
      <c r="AI10" s="195">
        <f t="shared" si="7"/>
        <v>18.483333333333331</v>
      </c>
      <c r="AJ10" s="196">
        <f t="shared" si="8"/>
        <v>19.666666666666668</v>
      </c>
      <c r="AK10" s="197">
        <f t="shared" si="9"/>
        <v>16.75</v>
      </c>
      <c r="AL10" s="198">
        <f t="shared" si="10"/>
        <v>15.590027700831024</v>
      </c>
      <c r="AM10" s="78">
        <f t="shared" si="11"/>
        <v>17</v>
      </c>
      <c r="AN10" s="79">
        <f t="shared" si="12"/>
        <v>-0.7049861495844878</v>
      </c>
      <c r="AO10" s="199">
        <f t="shared" si="13"/>
        <v>16.295013850415511</v>
      </c>
      <c r="AP10" s="87" t="str">
        <f t="shared" si="14"/>
        <v>BROWN</v>
      </c>
      <c r="AQ10" s="13"/>
      <c r="AR10" s="200">
        <v>16.875</v>
      </c>
    </row>
    <row r="11" spans="1:44" ht="15.6" x14ac:dyDescent="0.25">
      <c r="A11" s="61"/>
      <c r="B11" s="88"/>
      <c r="C11" s="61"/>
      <c r="D11" s="61"/>
      <c r="E11" s="61" t="s">
        <v>55</v>
      </c>
      <c r="F11" s="61" t="s">
        <v>55</v>
      </c>
      <c r="G11" s="61" t="s">
        <v>55</v>
      </c>
      <c r="H11" s="61">
        <v>26</v>
      </c>
      <c r="I11" s="61"/>
      <c r="J11" s="61"/>
      <c r="K11" s="203">
        <v>26</v>
      </c>
      <c r="L11" s="63" t="s">
        <v>56</v>
      </c>
      <c r="M11" s="64" t="s">
        <v>57</v>
      </c>
      <c r="N11" s="89">
        <v>26</v>
      </c>
      <c r="O11" s="66">
        <v>29</v>
      </c>
      <c r="P11" s="67"/>
      <c r="Q11" s="191">
        <f t="shared" si="0"/>
        <v>26</v>
      </c>
      <c r="R11" s="69" t="s">
        <v>53</v>
      </c>
      <c r="S11" s="70">
        <v>-1</v>
      </c>
      <c r="T11" s="71">
        <f t="shared" si="1"/>
        <v>25</v>
      </c>
      <c r="U11" s="66">
        <v>24</v>
      </c>
      <c r="V11" s="73" t="s">
        <v>58</v>
      </c>
      <c r="W11" s="68">
        <v>27</v>
      </c>
      <c r="X11" s="66">
        <v>36</v>
      </c>
      <c r="Y11" s="4"/>
      <c r="Z11" s="96">
        <f t="shared" si="2"/>
        <v>89</v>
      </c>
      <c r="AA11" s="22">
        <v>4</v>
      </c>
      <c r="AB11" s="77">
        <v>-4</v>
      </c>
      <c r="AC11" s="78">
        <f t="shared" si="3"/>
        <v>23</v>
      </c>
      <c r="AE11" s="204">
        <f t="shared" si="4"/>
        <v>23</v>
      </c>
      <c r="AF11" s="67"/>
      <c r="AG11" s="202">
        <f t="shared" si="5"/>
        <v>-1.5833333333333333</v>
      </c>
      <c r="AH11" s="195">
        <f t="shared" si="6"/>
        <v>26</v>
      </c>
      <c r="AI11" s="195">
        <f t="shared" si="7"/>
        <v>24.416666666666668</v>
      </c>
      <c r="AJ11" s="196">
        <f t="shared" si="8"/>
        <v>26</v>
      </c>
      <c r="AK11" s="197">
        <f t="shared" si="9"/>
        <v>24.416666666666668</v>
      </c>
      <c r="AL11" s="198">
        <f t="shared" si="10"/>
        <v>22.725761772853186</v>
      </c>
      <c r="AM11" s="78">
        <f t="shared" si="11"/>
        <v>23</v>
      </c>
      <c r="AN11" s="79">
        <f t="shared" si="12"/>
        <v>-0.13711911357340689</v>
      </c>
      <c r="AO11" s="199">
        <f t="shared" si="13"/>
        <v>22.862880886426595</v>
      </c>
      <c r="AP11" s="87" t="str">
        <f t="shared" si="14"/>
        <v>TIPLER</v>
      </c>
      <c r="AQ11" s="13"/>
      <c r="AR11" s="200">
        <v>23.708333333333336</v>
      </c>
    </row>
    <row r="12" spans="1:44" ht="15.6" x14ac:dyDescent="0.25">
      <c r="A12" s="61"/>
      <c r="B12" s="88"/>
      <c r="C12" s="61"/>
      <c r="D12" s="61"/>
      <c r="E12" s="61"/>
      <c r="F12" s="61"/>
      <c r="G12" s="61"/>
      <c r="H12" s="61"/>
      <c r="I12" s="99"/>
      <c r="J12" s="100" t="s">
        <v>59</v>
      </c>
      <c r="K12" s="205">
        <v>24</v>
      </c>
      <c r="L12" s="63" t="s">
        <v>60</v>
      </c>
      <c r="M12" s="64" t="s">
        <v>61</v>
      </c>
      <c r="N12" s="101">
        <v>24</v>
      </c>
      <c r="O12" s="66">
        <v>34</v>
      </c>
      <c r="P12" s="67">
        <v>-2</v>
      </c>
      <c r="Q12" s="191">
        <f t="shared" si="0"/>
        <v>22</v>
      </c>
      <c r="R12" s="69" t="s">
        <v>48</v>
      </c>
      <c r="S12" s="70"/>
      <c r="T12" s="71">
        <f t="shared" si="1"/>
        <v>22</v>
      </c>
      <c r="U12" s="66">
        <v>27</v>
      </c>
      <c r="V12" s="73"/>
      <c r="W12" s="68">
        <f>T12+V12</f>
        <v>22</v>
      </c>
      <c r="X12" s="66">
        <v>25</v>
      </c>
      <c r="Y12" s="4"/>
      <c r="Z12" s="96">
        <f t="shared" si="2"/>
        <v>86</v>
      </c>
      <c r="AA12" s="22">
        <v>5</v>
      </c>
      <c r="AB12" s="77">
        <v>1</v>
      </c>
      <c r="AC12" s="78">
        <f t="shared" si="3"/>
        <v>23</v>
      </c>
      <c r="AE12" s="204">
        <f t="shared" si="4"/>
        <v>23</v>
      </c>
      <c r="AF12" s="67"/>
      <c r="AG12" s="202">
        <f t="shared" si="5"/>
        <v>-0.58333333333333337</v>
      </c>
      <c r="AH12" s="195">
        <f t="shared" si="6"/>
        <v>24</v>
      </c>
      <c r="AI12" s="195">
        <f t="shared" si="7"/>
        <v>23.416666666666668</v>
      </c>
      <c r="AJ12" s="196">
        <f t="shared" si="8"/>
        <v>22.666666666666668</v>
      </c>
      <c r="AK12" s="197">
        <f t="shared" si="9"/>
        <v>22.083333333333336</v>
      </c>
      <c r="AL12" s="198">
        <f t="shared" si="10"/>
        <v>20.554016620498619</v>
      </c>
      <c r="AM12" s="78">
        <f t="shared" si="11"/>
        <v>23</v>
      </c>
      <c r="AN12" s="79">
        <f t="shared" si="12"/>
        <v>-1.2229916897506907</v>
      </c>
      <c r="AO12" s="199">
        <f t="shared" si="13"/>
        <v>21.777008310249307</v>
      </c>
      <c r="AP12" s="87" t="str">
        <f t="shared" si="14"/>
        <v>VENES</v>
      </c>
      <c r="AQ12" s="13"/>
      <c r="AR12" s="200">
        <v>22.541666666666668</v>
      </c>
    </row>
    <row r="13" spans="1:44" ht="15.6" x14ac:dyDescent="0.25">
      <c r="A13" s="61"/>
      <c r="B13" s="102">
        <v>24</v>
      </c>
      <c r="C13" s="102">
        <v>24</v>
      </c>
      <c r="D13" s="102">
        <v>20</v>
      </c>
      <c r="E13" s="61">
        <v>14</v>
      </c>
      <c r="F13" s="61">
        <v>15</v>
      </c>
      <c r="G13" s="61">
        <v>19</v>
      </c>
      <c r="H13" s="61">
        <v>17</v>
      </c>
      <c r="I13" s="61"/>
      <c r="J13" s="61"/>
      <c r="K13" s="201">
        <v>16.600000000000001</v>
      </c>
      <c r="L13" s="63" t="s">
        <v>62</v>
      </c>
      <c r="M13" s="64" t="s">
        <v>63</v>
      </c>
      <c r="N13" s="89">
        <v>17</v>
      </c>
      <c r="O13" s="66">
        <v>31</v>
      </c>
      <c r="P13" s="67"/>
      <c r="Q13" s="191">
        <f t="shared" si="0"/>
        <v>17</v>
      </c>
      <c r="R13" s="69" t="s">
        <v>48</v>
      </c>
      <c r="S13" s="70"/>
      <c r="T13" s="71">
        <f t="shared" si="1"/>
        <v>17</v>
      </c>
      <c r="U13" s="66">
        <v>27</v>
      </c>
      <c r="V13" s="73"/>
      <c r="W13" s="68">
        <f>T13+V13</f>
        <v>17</v>
      </c>
      <c r="X13" s="66">
        <v>27</v>
      </c>
      <c r="Y13" s="4"/>
      <c r="Z13" s="96">
        <f t="shared" si="2"/>
        <v>85</v>
      </c>
      <c r="AA13" s="22">
        <v>6</v>
      </c>
      <c r="AB13" s="77"/>
      <c r="AC13" s="78">
        <f t="shared" si="3"/>
        <v>17</v>
      </c>
      <c r="AE13" s="204">
        <f t="shared" si="4"/>
        <v>17</v>
      </c>
      <c r="AF13" s="67"/>
      <c r="AG13" s="202">
        <f t="shared" si="5"/>
        <v>-0.25</v>
      </c>
      <c r="AH13" s="195">
        <f t="shared" si="6"/>
        <v>16.600000000000001</v>
      </c>
      <c r="AI13" s="195">
        <f t="shared" si="7"/>
        <v>16.350000000000001</v>
      </c>
      <c r="AJ13" s="196">
        <f t="shared" si="8"/>
        <v>17</v>
      </c>
      <c r="AK13" s="197">
        <f t="shared" si="9"/>
        <v>16.75</v>
      </c>
      <c r="AL13" s="198">
        <f t="shared" si="10"/>
        <v>15.590027700831024</v>
      </c>
      <c r="AM13" s="78">
        <f t="shared" si="11"/>
        <v>17</v>
      </c>
      <c r="AN13" s="79">
        <f t="shared" si="12"/>
        <v>-0.7049861495844878</v>
      </c>
      <c r="AO13" s="199">
        <f t="shared" si="13"/>
        <v>16.295013850415511</v>
      </c>
      <c r="AP13" s="87" t="str">
        <f t="shared" si="14"/>
        <v>O'NEILL</v>
      </c>
      <c r="AQ13" s="13"/>
      <c r="AR13" s="200">
        <v>16.875</v>
      </c>
    </row>
    <row r="14" spans="1:44" ht="15.6" x14ac:dyDescent="0.25">
      <c r="A14" s="61">
        <v>22</v>
      </c>
      <c r="B14" s="61">
        <v>22</v>
      </c>
      <c r="C14" s="61">
        <v>21</v>
      </c>
      <c r="D14" s="61">
        <v>18</v>
      </c>
      <c r="E14" s="61">
        <v>15</v>
      </c>
      <c r="F14" s="61">
        <v>19</v>
      </c>
      <c r="G14" s="61">
        <v>19</v>
      </c>
      <c r="H14" s="61">
        <v>19</v>
      </c>
      <c r="I14" s="61">
        <v>23</v>
      </c>
      <c r="J14" s="61">
        <v>25</v>
      </c>
      <c r="K14" s="201">
        <v>24.7</v>
      </c>
      <c r="L14" s="63" t="s">
        <v>46</v>
      </c>
      <c r="M14" s="64" t="s">
        <v>64</v>
      </c>
      <c r="N14" s="89">
        <v>25</v>
      </c>
      <c r="O14" s="66">
        <v>40</v>
      </c>
      <c r="P14" s="67" t="s">
        <v>65</v>
      </c>
      <c r="Q14" s="191">
        <v>19</v>
      </c>
      <c r="R14" s="69" t="s">
        <v>53</v>
      </c>
      <c r="S14" s="70">
        <v>-1</v>
      </c>
      <c r="T14" s="71">
        <f t="shared" si="1"/>
        <v>18</v>
      </c>
      <c r="U14" s="66">
        <v>28</v>
      </c>
      <c r="V14" s="73" t="s">
        <v>66</v>
      </c>
      <c r="W14" s="68">
        <v>21</v>
      </c>
      <c r="X14" s="66">
        <v>17</v>
      </c>
      <c r="Y14" s="4"/>
      <c r="Z14" s="96">
        <f t="shared" si="2"/>
        <v>85</v>
      </c>
      <c r="AA14" s="22">
        <v>7</v>
      </c>
      <c r="AB14" s="77" t="s">
        <v>67</v>
      </c>
      <c r="AC14" s="78">
        <v>26</v>
      </c>
      <c r="AE14" s="204">
        <f t="shared" si="4"/>
        <v>26</v>
      </c>
      <c r="AF14" s="67"/>
      <c r="AG14" s="202">
        <f t="shared" si="5"/>
        <v>-0.25</v>
      </c>
      <c r="AH14" s="195">
        <f t="shared" si="6"/>
        <v>24.7</v>
      </c>
      <c r="AI14" s="195">
        <f t="shared" si="7"/>
        <v>24.45</v>
      </c>
      <c r="AJ14" s="196">
        <f t="shared" si="8"/>
        <v>21.333333333333332</v>
      </c>
      <c r="AK14" s="197">
        <f t="shared" si="9"/>
        <v>21.083333333333332</v>
      </c>
      <c r="AL14" s="198">
        <f t="shared" si="10"/>
        <v>19.62326869806094</v>
      </c>
      <c r="AM14" s="78">
        <f t="shared" si="11"/>
        <v>26</v>
      </c>
      <c r="AN14" s="79">
        <f t="shared" si="12"/>
        <v>-3.18836565096953</v>
      </c>
      <c r="AO14" s="199">
        <f t="shared" si="13"/>
        <v>22.81163434903047</v>
      </c>
      <c r="AP14" s="87" t="str">
        <f t="shared" si="14"/>
        <v>BURNETT</v>
      </c>
      <c r="AQ14" s="13"/>
      <c r="AR14" s="200">
        <v>23.541666666666664</v>
      </c>
    </row>
    <row r="15" spans="1:44" ht="16.2" thickBot="1" x14ac:dyDescent="0.3">
      <c r="A15" s="104"/>
      <c r="B15" s="105">
        <v>20</v>
      </c>
      <c r="C15" s="61">
        <v>13</v>
      </c>
      <c r="D15" s="105">
        <v>13</v>
      </c>
      <c r="E15" s="61">
        <v>12</v>
      </c>
      <c r="F15" s="61">
        <v>12</v>
      </c>
      <c r="G15" s="61">
        <v>15</v>
      </c>
      <c r="H15" s="61">
        <v>15</v>
      </c>
      <c r="I15" s="102"/>
      <c r="J15" s="102">
        <v>16</v>
      </c>
      <c r="K15" s="203">
        <v>16</v>
      </c>
      <c r="L15" s="63" t="s">
        <v>56</v>
      </c>
      <c r="M15" s="64" t="s">
        <v>68</v>
      </c>
      <c r="N15" s="89">
        <v>16</v>
      </c>
      <c r="O15" s="66">
        <v>28</v>
      </c>
      <c r="P15" s="106"/>
      <c r="Q15" s="191">
        <f t="shared" ref="Q15:Q21" si="15">N15+P15</f>
        <v>16</v>
      </c>
      <c r="R15" s="69"/>
      <c r="S15" s="70"/>
      <c r="T15" s="71">
        <f t="shared" si="1"/>
        <v>16</v>
      </c>
      <c r="U15" s="66">
        <v>27</v>
      </c>
      <c r="V15" s="67"/>
      <c r="W15" s="68">
        <f>T15+V15</f>
        <v>16</v>
      </c>
      <c r="X15" s="66">
        <v>29</v>
      </c>
      <c r="Y15" s="107"/>
      <c r="Z15" s="96">
        <f t="shared" si="2"/>
        <v>84</v>
      </c>
      <c r="AA15" s="22">
        <v>8</v>
      </c>
      <c r="AB15" s="77"/>
      <c r="AC15" s="78">
        <f t="shared" ref="AC15:AC21" si="16">W15+AB15</f>
        <v>16</v>
      </c>
      <c r="AE15" s="204">
        <f t="shared" si="4"/>
        <v>16</v>
      </c>
      <c r="AF15" s="67"/>
      <c r="AG15" s="202">
        <f t="shared" si="5"/>
        <v>8.3333333333333329E-2</v>
      </c>
      <c r="AH15" s="195">
        <f t="shared" si="6"/>
        <v>16</v>
      </c>
      <c r="AI15" s="195">
        <f t="shared" si="7"/>
        <v>16.083333333333332</v>
      </c>
      <c r="AJ15" s="196">
        <f t="shared" si="8"/>
        <v>16</v>
      </c>
      <c r="AK15" s="197">
        <f t="shared" si="9"/>
        <v>16.083333333333332</v>
      </c>
      <c r="AL15" s="198">
        <f t="shared" si="10"/>
        <v>14.969529085872574</v>
      </c>
      <c r="AM15" s="78">
        <f t="shared" si="11"/>
        <v>16</v>
      </c>
      <c r="AN15" s="79">
        <f t="shared" si="12"/>
        <v>-0.51523545706371277</v>
      </c>
      <c r="AO15" s="199">
        <f t="shared" si="13"/>
        <v>15.484764542936286</v>
      </c>
      <c r="AP15" s="87" t="str">
        <f t="shared" si="14"/>
        <v>WILKS</v>
      </c>
      <c r="AQ15" s="13"/>
      <c r="AR15" s="200">
        <v>16.041666666666664</v>
      </c>
    </row>
    <row r="16" spans="1:44" ht="16.2" thickBot="1" x14ac:dyDescent="0.3">
      <c r="A16" s="61"/>
      <c r="B16" s="61"/>
      <c r="C16" s="61"/>
      <c r="D16" s="61"/>
      <c r="E16" s="61"/>
      <c r="F16" s="88" t="s">
        <v>55</v>
      </c>
      <c r="G16" s="88" t="s">
        <v>55</v>
      </c>
      <c r="H16" s="61"/>
      <c r="I16" s="61"/>
      <c r="J16" s="61"/>
      <c r="K16" s="206">
        <v>28</v>
      </c>
      <c r="L16" s="153" t="s">
        <v>62</v>
      </c>
      <c r="M16" s="153" t="s">
        <v>70</v>
      </c>
      <c r="N16" s="207">
        <v>28</v>
      </c>
      <c r="O16" s="108">
        <v>28</v>
      </c>
      <c r="P16" s="73"/>
      <c r="Q16" s="208">
        <f t="shared" si="15"/>
        <v>28</v>
      </c>
      <c r="R16" s="209" t="s">
        <v>53</v>
      </c>
      <c r="S16" s="70">
        <v>-1</v>
      </c>
      <c r="T16" s="71">
        <f t="shared" si="1"/>
        <v>27</v>
      </c>
      <c r="U16" s="66">
        <v>30</v>
      </c>
      <c r="V16" s="73" t="s">
        <v>71</v>
      </c>
      <c r="W16" s="68">
        <v>25</v>
      </c>
      <c r="X16" s="66">
        <v>25</v>
      </c>
      <c r="Y16" s="4"/>
      <c r="Z16" s="96">
        <f t="shared" si="2"/>
        <v>83</v>
      </c>
      <c r="AA16" s="22">
        <v>9</v>
      </c>
      <c r="AB16" s="77">
        <v>2</v>
      </c>
      <c r="AC16" s="78">
        <f t="shared" si="16"/>
        <v>27</v>
      </c>
      <c r="AD16" s="67"/>
      <c r="AE16" s="204">
        <f t="shared" si="4"/>
        <v>27</v>
      </c>
      <c r="AF16" s="67"/>
      <c r="AG16" s="202">
        <f t="shared" si="5"/>
        <v>0.41666666666666669</v>
      </c>
      <c r="AH16" s="210">
        <f t="shared" si="6"/>
        <v>28</v>
      </c>
      <c r="AI16" s="195">
        <f t="shared" si="7"/>
        <v>28.416666666666668</v>
      </c>
      <c r="AJ16" s="196">
        <f t="shared" si="8"/>
        <v>26.666666666666668</v>
      </c>
      <c r="AK16" s="197">
        <f t="shared" si="9"/>
        <v>27.083333333333336</v>
      </c>
      <c r="AL16" s="198">
        <f t="shared" si="10"/>
        <v>25.207756232686982</v>
      </c>
      <c r="AM16" s="78">
        <f t="shared" si="11"/>
        <v>27</v>
      </c>
      <c r="AN16" s="79">
        <f t="shared" si="12"/>
        <v>-0.8961218836565088</v>
      </c>
      <c r="AO16" s="199">
        <f t="shared" si="13"/>
        <v>26.103878116343491</v>
      </c>
      <c r="AP16" s="87" t="str">
        <f t="shared" si="14"/>
        <v>BURGESS</v>
      </c>
      <c r="AQ16" s="13"/>
      <c r="AR16" s="200">
        <v>27.041666666666668</v>
      </c>
    </row>
    <row r="17" spans="1:86" ht="15.6" x14ac:dyDescent="0.25">
      <c r="A17" s="61"/>
      <c r="B17" s="88"/>
      <c r="C17" s="61"/>
      <c r="D17" s="61"/>
      <c r="E17" s="61"/>
      <c r="F17" s="61"/>
      <c r="G17" s="61"/>
      <c r="H17" s="61">
        <v>22</v>
      </c>
      <c r="I17" s="62">
        <v>20</v>
      </c>
      <c r="J17" s="61"/>
      <c r="K17" s="190">
        <f>20+1</f>
        <v>21</v>
      </c>
      <c r="L17" s="63" t="s">
        <v>72</v>
      </c>
      <c r="M17" s="64" t="s">
        <v>73</v>
      </c>
      <c r="N17" s="89">
        <v>21</v>
      </c>
      <c r="O17" s="66">
        <v>30</v>
      </c>
      <c r="P17" s="67"/>
      <c r="Q17" s="191">
        <f t="shared" si="15"/>
        <v>21</v>
      </c>
      <c r="R17" s="69" t="s">
        <v>53</v>
      </c>
      <c r="S17" s="70">
        <v>-1</v>
      </c>
      <c r="T17" s="71">
        <f t="shared" si="1"/>
        <v>20</v>
      </c>
      <c r="U17" s="66">
        <v>24</v>
      </c>
      <c r="V17" s="73">
        <v>1</v>
      </c>
      <c r="W17" s="68">
        <f>T17+V17</f>
        <v>21</v>
      </c>
      <c r="X17" s="66">
        <v>28</v>
      </c>
      <c r="Y17" s="4"/>
      <c r="Z17" s="96">
        <f t="shared" si="2"/>
        <v>82</v>
      </c>
      <c r="AA17" s="22">
        <v>10</v>
      </c>
      <c r="AB17" s="77"/>
      <c r="AC17" s="78">
        <f t="shared" si="16"/>
        <v>21</v>
      </c>
      <c r="AE17" s="204">
        <f t="shared" si="4"/>
        <v>21</v>
      </c>
      <c r="AF17" s="67"/>
      <c r="AG17" s="202">
        <f t="shared" si="5"/>
        <v>0.75</v>
      </c>
      <c r="AH17" s="195">
        <f t="shared" si="6"/>
        <v>21</v>
      </c>
      <c r="AI17" s="195">
        <f t="shared" si="7"/>
        <v>21.75</v>
      </c>
      <c r="AJ17" s="196">
        <f t="shared" si="8"/>
        <v>20.666666666666668</v>
      </c>
      <c r="AK17" s="197">
        <f t="shared" si="9"/>
        <v>21.416666666666668</v>
      </c>
      <c r="AL17" s="198">
        <f t="shared" si="10"/>
        <v>19.933518005540169</v>
      </c>
      <c r="AM17" s="78">
        <f t="shared" si="11"/>
        <v>21</v>
      </c>
      <c r="AN17" s="79">
        <f t="shared" si="12"/>
        <v>-0.53324099722991569</v>
      </c>
      <c r="AO17" s="199">
        <f t="shared" si="13"/>
        <v>20.466759002770083</v>
      </c>
      <c r="AP17" s="87" t="str">
        <f t="shared" si="14"/>
        <v>STOKES</v>
      </c>
      <c r="AQ17" s="13"/>
      <c r="AR17" s="200">
        <v>21.208333333333336</v>
      </c>
    </row>
    <row r="18" spans="1:86" ht="15.6" x14ac:dyDescent="0.25">
      <c r="A18" s="61"/>
      <c r="B18" s="88"/>
      <c r="C18" s="61">
        <v>12</v>
      </c>
      <c r="D18" s="61">
        <v>11</v>
      </c>
      <c r="E18" s="61">
        <v>11</v>
      </c>
      <c r="F18" s="61">
        <v>11</v>
      </c>
      <c r="G18" s="61">
        <v>10</v>
      </c>
      <c r="H18" s="61">
        <v>6</v>
      </c>
      <c r="I18" s="61">
        <v>18</v>
      </c>
      <c r="J18" s="61">
        <v>12</v>
      </c>
      <c r="K18" s="203">
        <v>12</v>
      </c>
      <c r="L18" s="63" t="s">
        <v>74</v>
      </c>
      <c r="M18" s="64" t="s">
        <v>75</v>
      </c>
      <c r="N18" s="89">
        <v>12</v>
      </c>
      <c r="O18" s="66">
        <v>33</v>
      </c>
      <c r="P18" s="67">
        <v>-1</v>
      </c>
      <c r="Q18" s="191">
        <f t="shared" si="15"/>
        <v>11</v>
      </c>
      <c r="R18" s="69" t="s">
        <v>48</v>
      </c>
      <c r="S18" s="70"/>
      <c r="T18" s="71">
        <f t="shared" si="1"/>
        <v>11</v>
      </c>
      <c r="U18" s="66">
        <v>21</v>
      </c>
      <c r="V18" s="73">
        <v>2</v>
      </c>
      <c r="W18" s="68">
        <f>T18+V18</f>
        <v>13</v>
      </c>
      <c r="X18" s="66">
        <v>28</v>
      </c>
      <c r="Y18" s="4"/>
      <c r="Z18" s="96">
        <f t="shared" si="2"/>
        <v>82</v>
      </c>
      <c r="AA18" s="22">
        <v>11</v>
      </c>
      <c r="AB18" s="77"/>
      <c r="AC18" s="78">
        <f t="shared" si="16"/>
        <v>13</v>
      </c>
      <c r="AE18" s="204">
        <f t="shared" si="4"/>
        <v>13</v>
      </c>
      <c r="AF18" s="67"/>
      <c r="AG18" s="202">
        <f t="shared" si="5"/>
        <v>0.75</v>
      </c>
      <c r="AH18" s="195">
        <f t="shared" si="6"/>
        <v>12</v>
      </c>
      <c r="AI18" s="195">
        <f t="shared" si="7"/>
        <v>12.75</v>
      </c>
      <c r="AJ18" s="196">
        <f t="shared" si="8"/>
        <v>12</v>
      </c>
      <c r="AK18" s="197">
        <f t="shared" si="9"/>
        <v>12.75</v>
      </c>
      <c r="AL18" s="198">
        <f t="shared" si="10"/>
        <v>11.867036011080332</v>
      </c>
      <c r="AM18" s="78">
        <f t="shared" si="11"/>
        <v>13</v>
      </c>
      <c r="AN18" s="79">
        <f t="shared" si="12"/>
        <v>-0.56648199445983405</v>
      </c>
      <c r="AO18" s="199">
        <f t="shared" si="13"/>
        <v>12.433518005540165</v>
      </c>
      <c r="AP18" s="87" t="str">
        <f t="shared" si="14"/>
        <v>TAYLOR</v>
      </c>
      <c r="AQ18" s="39" t="s">
        <v>74</v>
      </c>
      <c r="AR18" s="200">
        <v>12.875</v>
      </c>
    </row>
    <row r="19" spans="1:86" ht="15.6" x14ac:dyDescent="0.25">
      <c r="A19" s="61"/>
      <c r="B19" s="88"/>
      <c r="C19" s="61">
        <v>13</v>
      </c>
      <c r="D19" s="61">
        <v>9</v>
      </c>
      <c r="E19" s="61">
        <v>8</v>
      </c>
      <c r="F19" s="61">
        <v>4</v>
      </c>
      <c r="G19" s="61">
        <v>5</v>
      </c>
      <c r="H19" s="61">
        <v>5</v>
      </c>
      <c r="I19" s="61">
        <v>4</v>
      </c>
      <c r="J19" s="61">
        <v>5</v>
      </c>
      <c r="K19" s="201">
        <v>4.7</v>
      </c>
      <c r="L19" s="63" t="s">
        <v>76</v>
      </c>
      <c r="M19" s="64" t="s">
        <v>77</v>
      </c>
      <c r="N19" s="89">
        <v>5</v>
      </c>
      <c r="O19" s="66">
        <v>32</v>
      </c>
      <c r="P19" s="67"/>
      <c r="Q19" s="191">
        <f t="shared" si="15"/>
        <v>5</v>
      </c>
      <c r="R19" s="69" t="s">
        <v>48</v>
      </c>
      <c r="S19" s="70">
        <v>-1</v>
      </c>
      <c r="T19" s="71">
        <f t="shared" si="1"/>
        <v>4</v>
      </c>
      <c r="U19" s="66">
        <v>27</v>
      </c>
      <c r="V19" s="73">
        <v>1</v>
      </c>
      <c r="W19" s="68">
        <f>T19+V19</f>
        <v>5</v>
      </c>
      <c r="X19" s="66">
        <v>22</v>
      </c>
      <c r="Y19" s="4"/>
      <c r="Z19" s="96">
        <f t="shared" si="2"/>
        <v>81</v>
      </c>
      <c r="AA19" s="22">
        <v>12</v>
      </c>
      <c r="AB19" s="77">
        <v>3</v>
      </c>
      <c r="AC19" s="78">
        <f t="shared" si="16"/>
        <v>8</v>
      </c>
      <c r="AE19" s="204">
        <f t="shared" si="4"/>
        <v>8</v>
      </c>
      <c r="AF19" s="67"/>
      <c r="AG19" s="202">
        <f t="shared" si="5"/>
        <v>1.0833333333333333</v>
      </c>
      <c r="AH19" s="195">
        <f t="shared" si="6"/>
        <v>4.7</v>
      </c>
      <c r="AI19" s="195">
        <f t="shared" si="7"/>
        <v>5.7833333333333332</v>
      </c>
      <c r="AJ19" s="196">
        <f t="shared" si="8"/>
        <v>4.666666666666667</v>
      </c>
      <c r="AK19" s="197">
        <f t="shared" si="9"/>
        <v>5.75</v>
      </c>
      <c r="AL19" s="198">
        <f t="shared" si="10"/>
        <v>5.35180055401662</v>
      </c>
      <c r="AM19" s="78">
        <f t="shared" si="11"/>
        <v>8</v>
      </c>
      <c r="AN19" s="79">
        <f t="shared" si="12"/>
        <v>-1.32409972299169</v>
      </c>
      <c r="AO19" s="199">
        <f t="shared" si="13"/>
        <v>6.67590027700831</v>
      </c>
      <c r="AP19" s="87" t="str">
        <f t="shared" si="14"/>
        <v>NICHOLSON</v>
      </c>
      <c r="AQ19" s="13"/>
      <c r="AR19" s="200">
        <v>6.875</v>
      </c>
    </row>
    <row r="20" spans="1:86" ht="15.6" x14ac:dyDescent="0.25">
      <c r="A20" s="105">
        <v>18</v>
      </c>
      <c r="B20" s="105">
        <v>17</v>
      </c>
      <c r="C20" s="105">
        <v>15</v>
      </c>
      <c r="D20" s="105">
        <v>15</v>
      </c>
      <c r="E20" s="105">
        <v>15</v>
      </c>
      <c r="F20" s="105">
        <v>12</v>
      </c>
      <c r="G20" s="105"/>
      <c r="H20" s="105">
        <v>12</v>
      </c>
      <c r="I20" s="109">
        <v>13</v>
      </c>
      <c r="J20" s="109">
        <v>15</v>
      </c>
      <c r="K20" s="211">
        <v>15</v>
      </c>
      <c r="L20" s="63" t="s">
        <v>78</v>
      </c>
      <c r="M20" s="64" t="s">
        <v>79</v>
      </c>
      <c r="N20" s="65">
        <v>15</v>
      </c>
      <c r="O20" s="66">
        <v>27</v>
      </c>
      <c r="P20" s="97">
        <v>1</v>
      </c>
      <c r="Q20" s="191">
        <f t="shared" si="15"/>
        <v>16</v>
      </c>
      <c r="R20" s="69" t="s">
        <v>53</v>
      </c>
      <c r="S20" s="70">
        <v>-1</v>
      </c>
      <c r="T20" s="71">
        <f t="shared" si="1"/>
        <v>15</v>
      </c>
      <c r="U20" s="66">
        <v>27</v>
      </c>
      <c r="V20" s="97">
        <v>1</v>
      </c>
      <c r="W20" s="68">
        <f>T20+V20</f>
        <v>16</v>
      </c>
      <c r="X20" s="66">
        <v>26</v>
      </c>
      <c r="Y20" s="110"/>
      <c r="Z20" s="96">
        <f t="shared" si="2"/>
        <v>80</v>
      </c>
      <c r="AA20" s="22">
        <v>13</v>
      </c>
      <c r="AB20" s="77"/>
      <c r="AC20" s="78">
        <f t="shared" si="16"/>
        <v>16</v>
      </c>
      <c r="AD20" s="13"/>
      <c r="AE20" s="204">
        <f t="shared" si="4"/>
        <v>16</v>
      </c>
      <c r="AF20" s="67"/>
      <c r="AG20" s="202">
        <f t="shared" si="5"/>
        <v>1.4166666666666667</v>
      </c>
      <c r="AH20" s="195">
        <f t="shared" si="6"/>
        <v>15</v>
      </c>
      <c r="AI20" s="195">
        <f t="shared" si="7"/>
        <v>16.416666666666668</v>
      </c>
      <c r="AJ20" s="196">
        <f t="shared" si="8"/>
        <v>15.333333333333334</v>
      </c>
      <c r="AK20" s="197">
        <f t="shared" si="9"/>
        <v>16.75</v>
      </c>
      <c r="AL20" s="198">
        <f t="shared" si="10"/>
        <v>15.590027700831024</v>
      </c>
      <c r="AM20" s="78">
        <f t="shared" si="11"/>
        <v>16</v>
      </c>
      <c r="AN20" s="79">
        <f t="shared" si="12"/>
        <v>-0.2049861495844878</v>
      </c>
      <c r="AO20" s="199">
        <f t="shared" si="13"/>
        <v>15.795013850415511</v>
      </c>
      <c r="AP20" s="87" t="str">
        <f t="shared" si="14"/>
        <v>WAGG</v>
      </c>
      <c r="AQ20" s="13"/>
      <c r="AR20" s="200">
        <v>16.375</v>
      </c>
    </row>
    <row r="21" spans="1:86" ht="16.2" thickBot="1" x14ac:dyDescent="0.3">
      <c r="A21" s="61">
        <v>18</v>
      </c>
      <c r="B21" s="61">
        <v>18</v>
      </c>
      <c r="C21" s="61">
        <v>18</v>
      </c>
      <c r="D21" s="61">
        <v>17</v>
      </c>
      <c r="E21" s="61">
        <v>18</v>
      </c>
      <c r="F21" s="61">
        <v>16</v>
      </c>
      <c r="G21" s="61">
        <v>13</v>
      </c>
      <c r="H21" s="61">
        <v>14</v>
      </c>
      <c r="I21" s="61">
        <v>18</v>
      </c>
      <c r="J21" s="62">
        <v>15</v>
      </c>
      <c r="K21" s="62">
        <f>14.8-1</f>
        <v>13.8</v>
      </c>
      <c r="L21" s="63" t="s">
        <v>62</v>
      </c>
      <c r="M21" s="64" t="s">
        <v>75</v>
      </c>
      <c r="N21" s="65">
        <v>14</v>
      </c>
      <c r="O21" s="66">
        <v>26</v>
      </c>
      <c r="P21" s="67">
        <v>2</v>
      </c>
      <c r="Q21" s="191">
        <f t="shared" si="15"/>
        <v>16</v>
      </c>
      <c r="R21" s="69" t="s">
        <v>69</v>
      </c>
      <c r="S21" s="70">
        <v>-1</v>
      </c>
      <c r="T21" s="71">
        <f t="shared" si="1"/>
        <v>15</v>
      </c>
      <c r="U21" s="66">
        <v>25</v>
      </c>
      <c r="V21" s="73">
        <v>1</v>
      </c>
      <c r="W21" s="68">
        <f>T21+V21</f>
        <v>16</v>
      </c>
      <c r="X21" s="66">
        <v>28</v>
      </c>
      <c r="Y21" s="4"/>
      <c r="Z21" s="96">
        <f t="shared" si="2"/>
        <v>79</v>
      </c>
      <c r="AA21" s="22">
        <v>14</v>
      </c>
      <c r="AB21" s="77"/>
      <c r="AC21" s="78">
        <f t="shared" si="16"/>
        <v>16</v>
      </c>
      <c r="AD21" s="193">
        <v>1</v>
      </c>
      <c r="AE21" s="193">
        <f t="shared" si="4"/>
        <v>17</v>
      </c>
      <c r="AF21" s="67"/>
      <c r="AG21" s="202">
        <f t="shared" si="5"/>
        <v>1.75</v>
      </c>
      <c r="AH21" s="195">
        <f t="shared" si="6"/>
        <v>13.8</v>
      </c>
      <c r="AI21" s="195">
        <f t="shared" si="7"/>
        <v>15.55</v>
      </c>
      <c r="AJ21" s="196">
        <f t="shared" si="8"/>
        <v>15</v>
      </c>
      <c r="AK21" s="197">
        <f t="shared" si="9"/>
        <v>16.75</v>
      </c>
      <c r="AL21" s="198">
        <f t="shared" si="10"/>
        <v>15.590027700831024</v>
      </c>
      <c r="AM21" s="78">
        <f t="shared" si="11"/>
        <v>16</v>
      </c>
      <c r="AN21" s="79">
        <f t="shared" si="12"/>
        <v>-0.2049861495844878</v>
      </c>
      <c r="AO21" s="199">
        <f t="shared" si="13"/>
        <v>15.795013850415511</v>
      </c>
      <c r="AP21" s="87" t="str">
        <f t="shared" si="14"/>
        <v>TAYLOR</v>
      </c>
      <c r="AQ21" s="39" t="s">
        <v>81</v>
      </c>
      <c r="AR21" s="200">
        <v>16.375</v>
      </c>
    </row>
    <row r="22" spans="1:86" s="13" customFormat="1" ht="16.2" thickBot="1" x14ac:dyDescent="0.3">
      <c r="A22" s="61"/>
      <c r="B22" s="61">
        <v>24</v>
      </c>
      <c r="C22" s="61">
        <v>26</v>
      </c>
      <c r="D22" s="61">
        <v>25</v>
      </c>
      <c r="E22" s="61">
        <v>25</v>
      </c>
      <c r="F22" s="61">
        <v>28</v>
      </c>
      <c r="G22" s="61">
        <v>28</v>
      </c>
      <c r="H22" s="61">
        <v>26</v>
      </c>
      <c r="I22" s="88" t="s">
        <v>55</v>
      </c>
      <c r="J22" s="88" t="s">
        <v>55</v>
      </c>
      <c r="K22" s="212">
        <v>28</v>
      </c>
      <c r="L22" s="153" t="s">
        <v>51</v>
      </c>
      <c r="M22" s="153" t="s">
        <v>82</v>
      </c>
      <c r="N22" s="207">
        <v>28</v>
      </c>
      <c r="O22" s="108">
        <v>24</v>
      </c>
      <c r="P22" s="67">
        <v>3</v>
      </c>
      <c r="Q22" s="208">
        <v>28</v>
      </c>
      <c r="R22" s="209" t="s">
        <v>48</v>
      </c>
      <c r="S22" s="70"/>
      <c r="T22" s="213">
        <f t="shared" si="1"/>
        <v>28</v>
      </c>
      <c r="U22" s="108">
        <v>21</v>
      </c>
      <c r="V22" s="73">
        <v>3</v>
      </c>
      <c r="W22" s="213">
        <v>28</v>
      </c>
      <c r="X22" s="108">
        <v>33</v>
      </c>
      <c r="Y22" s="4"/>
      <c r="Z22" s="96">
        <f t="shared" si="2"/>
        <v>78</v>
      </c>
      <c r="AA22" s="22">
        <v>15</v>
      </c>
      <c r="AB22" s="77">
        <v>-2</v>
      </c>
      <c r="AC22" s="78">
        <v>26</v>
      </c>
      <c r="AD22" s="2"/>
      <c r="AE22" s="204">
        <f t="shared" si="4"/>
        <v>26</v>
      </c>
      <c r="AF22" s="67"/>
      <c r="AG22" s="202">
        <f t="shared" si="5"/>
        <v>2.0833333333333335</v>
      </c>
      <c r="AH22" s="210">
        <f t="shared" si="6"/>
        <v>28</v>
      </c>
      <c r="AI22" s="195">
        <f t="shared" si="7"/>
        <v>30.083333333333332</v>
      </c>
      <c r="AJ22" s="214">
        <f t="shared" si="8"/>
        <v>28</v>
      </c>
      <c r="AK22" s="197">
        <f t="shared" si="9"/>
        <v>30.083333333333332</v>
      </c>
      <c r="AL22" s="215">
        <f>28</f>
        <v>28</v>
      </c>
      <c r="AM22" s="78">
        <f t="shared" si="11"/>
        <v>26</v>
      </c>
      <c r="AN22" s="79">
        <f t="shared" si="12"/>
        <v>1</v>
      </c>
      <c r="AO22" s="199">
        <f t="shared" si="13"/>
        <v>27</v>
      </c>
      <c r="AP22" s="87" t="str">
        <f t="shared" si="14"/>
        <v>McGUIRE</v>
      </c>
      <c r="AR22" s="216">
        <v>28.041666666666664</v>
      </c>
    </row>
    <row r="23" spans="1:86" ht="16.2" thickBot="1" x14ac:dyDescent="0.3">
      <c r="A23" s="61"/>
      <c r="B23" s="88"/>
      <c r="C23" s="102">
        <v>23</v>
      </c>
      <c r="D23" s="102">
        <v>23</v>
      </c>
      <c r="E23" s="61">
        <v>23</v>
      </c>
      <c r="F23" s="61">
        <v>23</v>
      </c>
      <c r="G23" s="61">
        <v>20</v>
      </c>
      <c r="H23" s="61">
        <v>21</v>
      </c>
      <c r="J23" s="61"/>
      <c r="K23" s="203">
        <v>21</v>
      </c>
      <c r="L23" s="63" t="s">
        <v>49</v>
      </c>
      <c r="M23" s="64" t="s">
        <v>83</v>
      </c>
      <c r="N23" s="89">
        <v>21</v>
      </c>
      <c r="O23" s="66">
        <v>24</v>
      </c>
      <c r="P23" s="67">
        <v>4</v>
      </c>
      <c r="Q23" s="191">
        <f>N23+P23</f>
        <v>25</v>
      </c>
      <c r="R23" s="69" t="s">
        <v>53</v>
      </c>
      <c r="S23" s="70">
        <v>-1</v>
      </c>
      <c r="T23" s="71">
        <f t="shared" si="1"/>
        <v>24</v>
      </c>
      <c r="U23" s="66">
        <v>19</v>
      </c>
      <c r="V23" s="73" t="s">
        <v>84</v>
      </c>
      <c r="W23" s="213">
        <v>28</v>
      </c>
      <c r="X23" s="66">
        <v>31</v>
      </c>
      <c r="Y23" s="4"/>
      <c r="Z23" s="96">
        <f t="shared" si="2"/>
        <v>74</v>
      </c>
      <c r="AA23" s="22">
        <v>16</v>
      </c>
      <c r="AB23" s="77">
        <v>-1</v>
      </c>
      <c r="AC23" s="78">
        <v>27</v>
      </c>
      <c r="AD23" s="4"/>
      <c r="AE23" s="204">
        <f t="shared" si="4"/>
        <v>27</v>
      </c>
      <c r="AF23" s="67"/>
      <c r="AG23" s="202">
        <f t="shared" si="5"/>
        <v>3.4166666666666665</v>
      </c>
      <c r="AH23" s="195">
        <f t="shared" si="6"/>
        <v>21</v>
      </c>
      <c r="AI23" s="195">
        <f t="shared" si="7"/>
        <v>24.416666666666668</v>
      </c>
      <c r="AJ23" s="196">
        <f t="shared" si="8"/>
        <v>24.333333333333332</v>
      </c>
      <c r="AK23" s="197">
        <f t="shared" si="9"/>
        <v>27.75</v>
      </c>
      <c r="AL23" s="198">
        <f>AK23*$AL$24</f>
        <v>25.828254847645429</v>
      </c>
      <c r="AM23" s="78">
        <f t="shared" si="11"/>
        <v>27</v>
      </c>
      <c r="AN23" s="79">
        <f t="shared" si="12"/>
        <v>-0.58587257617728561</v>
      </c>
      <c r="AO23" s="199">
        <f t="shared" si="13"/>
        <v>26.414127423822713</v>
      </c>
      <c r="AP23" s="87" t="str">
        <f t="shared" si="14"/>
        <v>LUTHER</v>
      </c>
      <c r="AQ23" s="13"/>
      <c r="AR23" s="200">
        <v>27.375</v>
      </c>
    </row>
    <row r="24" spans="1:86" ht="16.2" thickBot="1" x14ac:dyDescent="0.3">
      <c r="A24" s="116"/>
      <c r="B24" s="117"/>
      <c r="C24" s="117"/>
      <c r="D24" s="117"/>
      <c r="E24" s="117"/>
      <c r="F24" s="117"/>
      <c r="G24" s="117"/>
      <c r="H24" s="117"/>
      <c r="I24" s="117"/>
      <c r="J24" s="217"/>
      <c r="K24" s="217"/>
      <c r="L24" s="218"/>
      <c r="M24" s="219"/>
      <c r="N24" s="220"/>
      <c r="O24" s="221"/>
      <c r="P24" s="222"/>
      <c r="Q24" s="123"/>
      <c r="R24" s="124"/>
      <c r="S24" s="223"/>
      <c r="T24" s="224"/>
      <c r="U24" s="127"/>
      <c r="V24" s="128"/>
      <c r="W24" s="225"/>
      <c r="X24" s="127"/>
      <c r="Y24" s="128"/>
      <c r="Z24" s="226"/>
      <c r="AA24" s="227"/>
      <c r="AB24" s="228"/>
      <c r="AC24" s="229"/>
      <c r="AD24" s="228"/>
      <c r="AE24" s="230"/>
      <c r="AF24" s="122"/>
      <c r="AG24" s="227"/>
      <c r="AH24" s="228"/>
      <c r="AI24" s="228"/>
      <c r="AJ24" s="228"/>
      <c r="AK24" s="228"/>
      <c r="AL24" s="231">
        <f>AL22/AK22</f>
        <v>0.93074792243767313</v>
      </c>
      <c r="AM24" s="228"/>
      <c r="AN24" s="22"/>
      <c r="AO24" s="22"/>
      <c r="AQ24" s="13"/>
    </row>
    <row r="25" spans="1:86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107" t="s">
        <v>153</v>
      </c>
      <c r="O25" s="6">
        <f>SUM(O8:O24)</f>
        <v>482</v>
      </c>
      <c r="P25" s="110"/>
      <c r="Q25" s="135"/>
      <c r="R25" s="232"/>
      <c r="S25" s="107"/>
      <c r="T25" s="107"/>
      <c r="U25" s="6">
        <f>SUM(U8:U24)</f>
        <v>419</v>
      </c>
      <c r="V25" s="107"/>
      <c r="W25" s="135"/>
      <c r="X25" s="6">
        <f>SUM(X8:X24)</f>
        <v>447</v>
      </c>
      <c r="Y25" s="107"/>
      <c r="Z25" s="107">
        <f>O25+U25+X25</f>
        <v>1348</v>
      </c>
      <c r="AA25" s="107"/>
      <c r="AB25" s="107" t="s">
        <v>152</v>
      </c>
      <c r="AC25" s="136"/>
      <c r="AD25" s="22"/>
      <c r="AE25" s="107"/>
      <c r="AF25" s="107"/>
      <c r="AG25" s="6"/>
      <c r="AH25" s="6"/>
      <c r="AI25" s="6"/>
      <c r="AJ25" s="6"/>
      <c r="AK25" s="6"/>
      <c r="AL25" s="6"/>
      <c r="AM25" s="6"/>
      <c r="AP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</row>
    <row r="26" spans="1:86" x14ac:dyDescent="0.25">
      <c r="A26" s="4" t="s">
        <v>86</v>
      </c>
      <c r="B26" s="4" t="s">
        <v>87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 t="s">
        <v>151</v>
      </c>
      <c r="O26" s="137">
        <v>16</v>
      </c>
      <c r="P26" s="4"/>
      <c r="U26" s="233">
        <v>16</v>
      </c>
      <c r="W26" s="6"/>
      <c r="X26" s="233">
        <v>16</v>
      </c>
      <c r="Z26" s="107">
        <f>O26+U26+X26</f>
        <v>48</v>
      </c>
      <c r="AB26" s="4" t="s">
        <v>151</v>
      </c>
      <c r="AE26" s="13"/>
      <c r="AF26" s="22"/>
      <c r="AG26" s="39" t="s">
        <v>88</v>
      </c>
      <c r="AH26" s="39"/>
      <c r="AI26" s="39"/>
      <c r="AJ26" s="39"/>
      <c r="AK26" s="39"/>
      <c r="AL26" s="39"/>
      <c r="AM26" s="39"/>
      <c r="AN26" s="110"/>
      <c r="AO26" s="110"/>
      <c r="AP26" s="13"/>
    </row>
    <row r="27" spans="1:86" ht="13.8" thickBot="1" x14ac:dyDescent="0.3">
      <c r="A27" s="4" t="s">
        <v>89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 t="s">
        <v>150</v>
      </c>
      <c r="O27" s="234">
        <f>O25/O26</f>
        <v>30.125</v>
      </c>
      <c r="P27" s="4"/>
      <c r="U27" s="234">
        <f>U25/U26</f>
        <v>26.1875</v>
      </c>
      <c r="W27" s="6"/>
      <c r="X27" s="234">
        <f>X25/X26</f>
        <v>27.9375</v>
      </c>
      <c r="Z27" s="235">
        <f>Z25/Z26</f>
        <v>28.083333333333332</v>
      </c>
      <c r="AB27" s="4" t="s">
        <v>149</v>
      </c>
      <c r="AE27" s="13"/>
      <c r="AF27" s="22"/>
      <c r="AG27" s="39" t="s">
        <v>90</v>
      </c>
      <c r="AH27" s="39"/>
      <c r="AI27" s="39"/>
      <c r="AJ27" s="39"/>
      <c r="AK27" s="39"/>
      <c r="AL27" s="39"/>
      <c r="AM27" s="39"/>
      <c r="AN27" s="110"/>
      <c r="AO27" s="110"/>
      <c r="AP27" s="13"/>
    </row>
    <row r="28" spans="1:86" ht="13.8" thickBot="1" x14ac:dyDescent="0.3">
      <c r="A28" s="137" t="s">
        <v>91</v>
      </c>
      <c r="B28" s="4"/>
      <c r="C28" s="4"/>
      <c r="D28" s="138" t="s">
        <v>92</v>
      </c>
      <c r="E28" s="139"/>
      <c r="F28" s="21">
        <v>2</v>
      </c>
      <c r="G28" s="140" t="s">
        <v>93</v>
      </c>
      <c r="H28" s="6"/>
      <c r="I28" s="6"/>
      <c r="Q28" s="6"/>
      <c r="R28" s="6"/>
      <c r="S28" s="6"/>
      <c r="T28" s="6"/>
      <c r="U28" s="6"/>
      <c r="W28" s="6"/>
      <c r="Z28" s="236">
        <f>Z27*3</f>
        <v>84.25</v>
      </c>
      <c r="AB28" s="4" t="s">
        <v>148</v>
      </c>
      <c r="AE28" s="13"/>
      <c r="AF28" s="22"/>
      <c r="AG28" s="39" t="s">
        <v>94</v>
      </c>
      <c r="AH28" s="39"/>
      <c r="AI28" s="39"/>
      <c r="AJ28" s="39"/>
      <c r="AK28" s="39"/>
      <c r="AL28" s="39"/>
      <c r="AM28" s="39"/>
      <c r="AN28" s="110"/>
      <c r="AO28" s="110"/>
      <c r="AP28" s="13"/>
    </row>
    <row r="29" spans="1:86" x14ac:dyDescent="0.25">
      <c r="A29" s="137" t="s">
        <v>95</v>
      </c>
      <c r="B29" s="4"/>
      <c r="C29" s="4"/>
      <c r="D29" s="138" t="s">
        <v>92</v>
      </c>
      <c r="E29" s="4"/>
      <c r="F29" s="21">
        <v>1</v>
      </c>
      <c r="G29" s="137" t="s">
        <v>96</v>
      </c>
      <c r="W29" s="6"/>
    </row>
    <row r="30" spans="1:86" ht="13.8" thickBot="1" x14ac:dyDescent="0.3">
      <c r="A30" s="137"/>
      <c r="B30" s="4"/>
      <c r="C30" s="4"/>
      <c r="D30" s="138"/>
      <c r="E30" s="4"/>
      <c r="F30" s="21"/>
      <c r="G30" s="137"/>
      <c r="W30" s="6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</row>
    <row r="31" spans="1:86" x14ac:dyDescent="0.25">
      <c r="A31" s="4" t="s">
        <v>97</v>
      </c>
      <c r="B31" s="4"/>
      <c r="C31" s="4"/>
      <c r="D31" s="4"/>
      <c r="E31" s="4"/>
      <c r="F31" s="4"/>
      <c r="G31" s="4"/>
      <c r="H31" s="4"/>
      <c r="I31" s="4"/>
      <c r="S31" s="141" t="s">
        <v>98</v>
      </c>
      <c r="T31" s="41"/>
      <c r="U31" s="41"/>
      <c r="V31" s="8"/>
      <c r="W31" s="41" t="s">
        <v>99</v>
      </c>
      <c r="X31" s="41"/>
      <c r="Y31" s="14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</row>
    <row r="32" spans="1:86" x14ac:dyDescent="0.25">
      <c r="A32" s="2" t="s">
        <v>91</v>
      </c>
      <c r="D32" s="143" t="s">
        <v>92</v>
      </c>
      <c r="F32" s="144">
        <v>4</v>
      </c>
      <c r="G32" s="2" t="s">
        <v>100</v>
      </c>
      <c r="M32" s="2" t="s">
        <v>101</v>
      </c>
      <c r="N32" s="2" t="s">
        <v>102</v>
      </c>
      <c r="O32" s="144">
        <v>4</v>
      </c>
      <c r="P32" s="2" t="s">
        <v>100</v>
      </c>
      <c r="S32" s="145"/>
      <c r="T32" s="39"/>
      <c r="U32" s="39"/>
      <c r="V32" s="39"/>
      <c r="W32" s="39"/>
      <c r="X32" s="39" t="s">
        <v>103</v>
      </c>
      <c r="Y32" s="146"/>
      <c r="AC32" s="110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</row>
    <row r="33" spans="1:43" x14ac:dyDescent="0.25">
      <c r="A33" s="2" t="s">
        <v>95</v>
      </c>
      <c r="D33" s="143" t="s">
        <v>92</v>
      </c>
      <c r="F33" s="144">
        <v>3</v>
      </c>
      <c r="G33" s="2" t="s">
        <v>100</v>
      </c>
      <c r="M33" s="147" t="s">
        <v>104</v>
      </c>
      <c r="N33" s="2" t="s">
        <v>102</v>
      </c>
      <c r="O33" s="144">
        <v>3</v>
      </c>
      <c r="P33" s="2" t="s">
        <v>100</v>
      </c>
      <c r="S33" s="148">
        <v>1995</v>
      </c>
      <c r="T33" s="13" t="s">
        <v>105</v>
      </c>
      <c r="U33" s="13"/>
      <c r="V33" s="13"/>
      <c r="W33" s="13" t="s">
        <v>106</v>
      </c>
      <c r="X33" s="149">
        <v>21.3</v>
      </c>
      <c r="Y33" s="150" t="s">
        <v>107</v>
      </c>
      <c r="AC33" s="110"/>
      <c r="AD33" s="110"/>
      <c r="AE33" s="110"/>
      <c r="AF33" s="110"/>
      <c r="AG33" s="151"/>
      <c r="AH33" s="151"/>
      <c r="AI33" s="151"/>
      <c r="AJ33" s="151"/>
      <c r="AK33" s="151"/>
      <c r="AL33" s="151"/>
      <c r="AM33" s="22"/>
      <c r="AN33" s="22"/>
      <c r="AO33" s="22"/>
      <c r="AP33" s="22"/>
    </row>
    <row r="34" spans="1:43" ht="15.6" x14ac:dyDescent="0.25">
      <c r="A34" s="2" t="s">
        <v>108</v>
      </c>
      <c r="D34" s="143" t="s">
        <v>92</v>
      </c>
      <c r="F34" s="144">
        <v>2</v>
      </c>
      <c r="G34" s="2" t="s">
        <v>100</v>
      </c>
      <c r="M34" s="2" t="s">
        <v>109</v>
      </c>
      <c r="N34" s="2" t="s">
        <v>102</v>
      </c>
      <c r="O34" s="144">
        <v>2</v>
      </c>
      <c r="P34" s="2" t="s">
        <v>100</v>
      </c>
      <c r="S34" s="148">
        <v>1996</v>
      </c>
      <c r="T34" s="13" t="s">
        <v>110</v>
      </c>
      <c r="U34" s="13"/>
      <c r="V34" s="13"/>
      <c r="W34" s="13" t="s">
        <v>111</v>
      </c>
      <c r="X34" s="149">
        <v>25.5</v>
      </c>
      <c r="Y34" s="152" t="s">
        <v>112</v>
      </c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153"/>
      <c r="AQ34" s="13"/>
    </row>
    <row r="35" spans="1:43" ht="15.6" x14ac:dyDescent="0.25">
      <c r="A35" s="2" t="s">
        <v>113</v>
      </c>
      <c r="D35" s="143" t="s">
        <v>92</v>
      </c>
      <c r="F35" s="144">
        <v>1</v>
      </c>
      <c r="G35" s="2" t="s">
        <v>114</v>
      </c>
      <c r="H35" s="143"/>
      <c r="I35" s="143"/>
      <c r="M35" s="2" t="s">
        <v>115</v>
      </c>
      <c r="N35" s="2" t="s">
        <v>102</v>
      </c>
      <c r="O35" s="144">
        <v>1</v>
      </c>
      <c r="P35" s="2" t="s">
        <v>114</v>
      </c>
      <c r="S35" s="148">
        <v>1997</v>
      </c>
      <c r="T35" s="13" t="s">
        <v>116</v>
      </c>
      <c r="U35" s="13"/>
      <c r="V35" s="13"/>
      <c r="W35" s="13" t="s">
        <v>117</v>
      </c>
      <c r="X35" s="149">
        <v>17.3</v>
      </c>
      <c r="Y35" s="152" t="s">
        <v>118</v>
      </c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153"/>
      <c r="AQ35" s="13"/>
    </row>
    <row r="36" spans="1:43" ht="15.6" x14ac:dyDescent="0.25">
      <c r="F36" s="143"/>
      <c r="G36" s="143"/>
      <c r="H36" s="143"/>
      <c r="I36" s="143"/>
      <c r="O36" s="144"/>
      <c r="S36" s="148">
        <v>1998</v>
      </c>
      <c r="T36" s="13" t="s">
        <v>119</v>
      </c>
      <c r="U36" s="13"/>
      <c r="V36" s="13"/>
      <c r="W36" s="13" t="s">
        <v>120</v>
      </c>
      <c r="X36" s="149">
        <v>11</v>
      </c>
      <c r="Y36" s="152" t="s">
        <v>121</v>
      </c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153"/>
      <c r="AQ36" s="13"/>
    </row>
    <row r="37" spans="1:43" ht="15.6" x14ac:dyDescent="0.25">
      <c r="F37" s="143"/>
      <c r="G37" s="143"/>
      <c r="H37" s="143"/>
      <c r="I37" s="143"/>
      <c r="M37" s="2" t="s">
        <v>122</v>
      </c>
      <c r="N37" s="2" t="s">
        <v>123</v>
      </c>
      <c r="O37" s="144">
        <v>1</v>
      </c>
      <c r="P37" s="147" t="s">
        <v>114</v>
      </c>
      <c r="S37" s="148">
        <v>1999</v>
      </c>
      <c r="T37" s="13" t="s">
        <v>124</v>
      </c>
      <c r="U37" s="13"/>
      <c r="V37" s="13"/>
      <c r="W37" s="13" t="s">
        <v>125</v>
      </c>
      <c r="X37" s="149">
        <v>15</v>
      </c>
      <c r="Y37" s="152" t="s">
        <v>121</v>
      </c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153"/>
      <c r="AQ37" s="13"/>
    </row>
    <row r="38" spans="1:43" ht="15.6" x14ac:dyDescent="0.25">
      <c r="A38" s="4" t="s">
        <v>126</v>
      </c>
      <c r="B38" s="4"/>
      <c r="C38" s="4"/>
      <c r="D38" s="4"/>
      <c r="M38" s="2" t="s">
        <v>127</v>
      </c>
      <c r="N38" s="2" t="s">
        <v>128</v>
      </c>
      <c r="S38" s="148">
        <v>2000</v>
      </c>
      <c r="T38" s="13" t="s">
        <v>129</v>
      </c>
      <c r="U38" s="13"/>
      <c r="V38" s="13"/>
      <c r="W38" s="13" t="s">
        <v>130</v>
      </c>
      <c r="X38" s="149">
        <v>19</v>
      </c>
      <c r="Y38" s="152" t="s">
        <v>131</v>
      </c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153"/>
      <c r="AQ38" s="13"/>
    </row>
    <row r="39" spans="1:43" ht="15.6" x14ac:dyDescent="0.25">
      <c r="A39" s="2" t="s">
        <v>132</v>
      </c>
      <c r="D39" s="2" t="s">
        <v>133</v>
      </c>
      <c r="E39" s="147"/>
      <c r="F39" s="136">
        <v>2</v>
      </c>
      <c r="G39" s="6" t="s">
        <v>134</v>
      </c>
      <c r="H39" s="6"/>
      <c r="I39" s="6"/>
      <c r="S39" s="148">
        <v>2001</v>
      </c>
      <c r="T39" s="13" t="s">
        <v>135</v>
      </c>
      <c r="U39" s="13"/>
      <c r="V39" s="13"/>
      <c r="W39" s="13" t="s">
        <v>136</v>
      </c>
      <c r="X39" s="149">
        <v>23</v>
      </c>
      <c r="Y39" s="152" t="s">
        <v>137</v>
      </c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87"/>
      <c r="AQ39" s="13"/>
    </row>
    <row r="40" spans="1:43" ht="15.6" x14ac:dyDescent="0.25">
      <c r="A40" s="2" t="s">
        <v>138</v>
      </c>
      <c r="H40" s="147"/>
      <c r="I40" s="147"/>
      <c r="S40" s="154">
        <v>2002</v>
      </c>
      <c r="T40" s="155" t="s">
        <v>139</v>
      </c>
      <c r="U40" s="13"/>
      <c r="V40" s="13"/>
      <c r="W40" s="155" t="s">
        <v>140</v>
      </c>
      <c r="X40" s="149">
        <v>9.3000000000000007</v>
      </c>
      <c r="Y40" s="156" t="s">
        <v>131</v>
      </c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153"/>
      <c r="AQ40" s="13"/>
    </row>
    <row r="41" spans="1:43" ht="15.6" x14ac:dyDescent="0.25">
      <c r="S41" s="154">
        <v>2003</v>
      </c>
      <c r="T41" s="155" t="s">
        <v>141</v>
      </c>
      <c r="U41" s="155"/>
      <c r="V41" s="155"/>
      <c r="W41" s="155" t="s">
        <v>142</v>
      </c>
      <c r="X41" s="157">
        <v>14.7</v>
      </c>
      <c r="Y41" s="156" t="s">
        <v>143</v>
      </c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153"/>
      <c r="AQ41" s="13"/>
    </row>
    <row r="42" spans="1:43" ht="16.2" thickBot="1" x14ac:dyDescent="0.3">
      <c r="A42" s="4" t="s">
        <v>144</v>
      </c>
      <c r="B42" s="4"/>
      <c r="C42" s="4"/>
      <c r="D42" s="143" t="s">
        <v>92</v>
      </c>
      <c r="E42" s="143"/>
      <c r="F42" s="136">
        <v>1</v>
      </c>
      <c r="G42" s="6" t="s">
        <v>145</v>
      </c>
      <c r="H42" s="6"/>
      <c r="I42" s="6"/>
      <c r="J42" s="6"/>
      <c r="K42" s="6"/>
      <c r="L42" s="6"/>
      <c r="S42" s="158">
        <v>2004</v>
      </c>
      <c r="T42" s="114" t="s">
        <v>146</v>
      </c>
      <c r="U42" s="114"/>
      <c r="V42" s="114"/>
      <c r="W42" s="128" t="s">
        <v>111</v>
      </c>
      <c r="X42" s="159">
        <v>22</v>
      </c>
      <c r="Y42" s="160" t="s">
        <v>147</v>
      </c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153"/>
      <c r="AQ42" s="13"/>
    </row>
    <row r="43" spans="1:43" ht="15.6" x14ac:dyDescent="0.25">
      <c r="W43" s="6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153"/>
      <c r="AQ43" s="13"/>
    </row>
    <row r="44" spans="1:43" ht="15.6" x14ac:dyDescent="0.25">
      <c r="W44" s="6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153"/>
      <c r="AQ44" s="13"/>
    </row>
    <row r="45" spans="1:43" ht="15.6" x14ac:dyDescent="0.25"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153"/>
      <c r="AQ45" s="13"/>
    </row>
    <row r="46" spans="1:43" ht="15.6" x14ac:dyDescent="0.25"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153"/>
      <c r="AQ46" s="13"/>
    </row>
    <row r="47" spans="1:43" x14ac:dyDescent="0.25"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</row>
    <row r="48" spans="1:43" x14ac:dyDescent="0.25"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</row>
    <row r="49" spans="29:42" x14ac:dyDescent="0.25"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22"/>
      <c r="AN49" s="22"/>
      <c r="AO49" s="22"/>
      <c r="AP49" s="22"/>
    </row>
    <row r="50" spans="29:42" x14ac:dyDescent="0.25"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22"/>
      <c r="AN50" s="22"/>
      <c r="AO50" s="22"/>
      <c r="AP50" s="22"/>
    </row>
    <row r="51" spans="29:42" x14ac:dyDescent="0.25"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22"/>
      <c r="AN51" s="22"/>
      <c r="AO51" s="22"/>
      <c r="AP51" s="22"/>
    </row>
    <row r="52" spans="29:42" x14ac:dyDescent="0.25"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</row>
    <row r="53" spans="29:42" x14ac:dyDescent="0.25"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</row>
    <row r="54" spans="29:42" x14ac:dyDescent="0.25"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</row>
    <row r="55" spans="29:42" x14ac:dyDescent="0.25"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</row>
    <row r="56" spans="29:42" x14ac:dyDescent="0.25"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</row>
  </sheetData>
  <mergeCells count="2">
    <mergeCell ref="L7:M7"/>
    <mergeCell ref="A5:J5"/>
  </mergeCells>
  <printOptions horizontalCentered="1" gridLines="1"/>
  <pageMargins left="0.74803149606299213" right="0.74803149606299213" top="0.78740157480314965" bottom="0.39370078740157483" header="0.51181102362204722" footer="0.51181102362204722"/>
  <pageSetup paperSize="9" scale="3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2005Tour</vt:lpstr>
      <vt:lpstr>2005Tourhcdraft2</vt:lpstr>
      <vt:lpstr>2005Tourhcdraft1</vt:lpstr>
    </vt:vector>
  </TitlesOfParts>
  <Company>Bracknell Roofing Company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Owner</cp:lastModifiedBy>
  <dcterms:created xsi:type="dcterms:W3CDTF">2007-06-07T10:59:05Z</dcterms:created>
  <dcterms:modified xsi:type="dcterms:W3CDTF">2016-07-07T08:36:24Z</dcterms:modified>
</cp:coreProperties>
</file>